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5591F85-E255-4342-97C3-D0CDA9DFCB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externalReferences>
    <externalReference r:id="rId8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2" l="1"/>
  <c r="F23" i="22" s="1"/>
  <c r="E22" i="22"/>
  <c r="E23" i="22" s="1"/>
  <c r="D22" i="22"/>
  <c r="D23" i="22" s="1"/>
  <c r="F15" i="22"/>
  <c r="E15" i="22"/>
  <c r="D15" i="22"/>
  <c r="F12" i="22"/>
  <c r="E12" i="22"/>
  <c r="E16" i="22" s="1"/>
  <c r="D12" i="22"/>
  <c r="F16" i="22" l="1"/>
  <c r="D16" i="22"/>
  <c r="L17" i="16"/>
  <c r="M17" i="16"/>
  <c r="N17" i="16"/>
  <c r="L66" i="16"/>
  <c r="M66" i="16"/>
  <c r="N66" i="16"/>
  <c r="L24" i="16"/>
  <c r="M24" i="16"/>
  <c r="N24" i="16"/>
  <c r="L47" i="16"/>
  <c r="M47" i="16"/>
  <c r="N47" i="16"/>
  <c r="L28" i="16"/>
  <c r="M28" i="16"/>
  <c r="N28" i="16"/>
  <c r="L54" i="16"/>
  <c r="M54" i="16"/>
  <c r="N54" i="16"/>
  <c r="L75" i="16"/>
  <c r="M75" i="16"/>
  <c r="N75" i="16"/>
  <c r="L63" i="16" l="1"/>
  <c r="L67" i="16" s="1"/>
  <c r="M63" i="16"/>
  <c r="N63" i="16"/>
  <c r="N57" i="16"/>
  <c r="M57" i="16"/>
  <c r="L57" i="16"/>
  <c r="L21" i="16"/>
  <c r="M21" i="16"/>
  <c r="N21" i="16"/>
  <c r="L38" i="16"/>
  <c r="M38" i="16"/>
  <c r="N38" i="16"/>
  <c r="L43" i="16"/>
  <c r="M43" i="16"/>
  <c r="N43" i="16"/>
  <c r="L60" i="16"/>
  <c r="M60" i="16"/>
  <c r="N60" i="16"/>
  <c r="L72" i="16"/>
  <c r="M72" i="16"/>
  <c r="N72" i="16"/>
  <c r="L83" i="16"/>
  <c r="M83" i="16"/>
  <c r="N83" i="16"/>
  <c r="L86" i="16"/>
  <c r="M86" i="16"/>
  <c r="N86" i="16"/>
  <c r="L89" i="16"/>
  <c r="M89" i="16"/>
  <c r="N89" i="16"/>
  <c r="M67" i="16" l="1"/>
  <c r="N67" i="16"/>
  <c r="N90" i="16"/>
  <c r="M90" i="16"/>
  <c r="L90" i="16"/>
  <c r="L48" i="16"/>
  <c r="N48" i="16"/>
  <c r="M48" i="16"/>
  <c r="L91" i="16" l="1"/>
  <c r="M91" i="16"/>
  <c r="N91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<sst xmlns="http://schemas.openxmlformats.org/spreadsheetml/2006/main" count="528" uniqueCount="334">
  <si>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</si>
  <si>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</si>
  <si>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</si>
  <si>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</si>
  <si>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</si>
  <si>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</si>
  <si>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</si>
  <si>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</si>
  <si>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</si>
  <si>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</si>
  <si>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</si>
  <si>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</si>
  <si>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</si>
  <si>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</si>
  <si>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</si>
  <si>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</si>
  <si>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</si>
  <si>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</si>
  <si>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</si>
  <si>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</si>
  <si>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</si>
  <si>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</si>
  <si>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</si>
  <si>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</si>
  <si>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</si>
  <si>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</si>
  <si>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</si>
  <si>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</si>
  <si>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</si>
  <si>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</si>
  <si>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</si>
  <si>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</si>
  <si>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</si>
  <si>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</si>
  <si>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</si>
  <si>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</si>
  <si>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</si>
  <si>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</si>
  <si>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</si>
  <si>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</si>
  <si>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</si>
  <si>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</si>
  <si>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</si>
  <si>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</si>
  <si>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</si>
  <si>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</si>
  <si>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</si>
  <si>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</si>
  <si>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</si>
  <si>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</si>
  <si>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</si>
  <si>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</si>
  <si>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</si>
  <si>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</si>
  <si>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</si>
  <si>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</si>
  <si>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</si>
  <si>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</si>
  <si>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</si>
  <si>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</si>
  <si>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</si>
  <si>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</si>
  <si>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</si>
  <si>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</si>
  <si>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</si>
  <si>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</si>
  <si>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</si>
  <si>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</si>
  <si>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</si>
  <si>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</si>
  <si>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</si>
  <si>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</si>
  <si>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</si>
  <si>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</si>
  <si>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</si>
  <si>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</si>
  <si>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</si>
  <si>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</si>
  <si>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</si>
  <si>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</si>
  <si>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</si>
  <si>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</si>
  <si>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</si>
  <si>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</si>
  <si>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</si>
  <si>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</si>
  <si>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</si>
  <si>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</si>
  <si>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</si>
  <si>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</si>
  <si>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</si>
  <si>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</si>
  <si>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</si>
  <si>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</si>
  <si>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</si>
  <si>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</si>
  <si>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</si>
  <si>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</si>
  <si>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</si>
  <si>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</si>
  <si>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</si>
  <si>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</si>
  <si>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</si>
  <si>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</si>
  <si>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</si>
  <si>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</si>
  <si>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</si>
  <si>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</si>
  <si>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</si>
  <si>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</si>
  <si>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</si>
  <si>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</si>
  <si>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</si>
  <si>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</si>
  <si>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</si>
  <si>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</si>
  <si>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</si>
  <si>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</si>
  <si>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</si>
  <si>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</si>
  <si>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</si>
  <si>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</si>
  <si>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</si>
  <si>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</si>
  <si>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</si>
  <si>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</si>
  <si>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</si>
  <si>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</si>
  <si>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</si>
  <si>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</si>
  <si>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</si>
  <si>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</si>
  <si>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</si>
  <si>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</si>
  <si>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</si>
  <si>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</si>
  <si>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</si>
  <si>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</si>
  <si>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</si>
  <si>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</si>
  <si>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</si>
  <si>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</si>
  <si>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</si>
  <si>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</si>
  <si>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</si>
  <si>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</si>
  <si>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</si>
  <si>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</si>
  <si>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</si>
  <si>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</si>
  <si>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</si>
  <si>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</si>
  <si>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</si>
  <si>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</si>
  <si>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</si>
  <si>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</si>
  <si>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</si>
  <si>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</si>
  <si>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</si>
  <si>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</si>
  <si>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</si>
  <si>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</si>
  <si>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</si>
  <si>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</si>
  <si>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</si>
  <si>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</si>
  <si>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</si>
  <si>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</si>
  <si>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</si>
  <si>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</si>
  <si>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</si>
  <si>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</si>
  <si>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</si>
  <si>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</si>
  <si>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</si>
  <si>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</si>
  <si>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</si>
  <si>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</si>
  <si>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</si>
  <si>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</si>
  <si>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</si>
  <si>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</si>
  <si>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</si>
  <si>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</si>
  <si>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</si>
  <si>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</si>
  <si>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</si>
  <si>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</si>
  <si>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</si>
  <si>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</si>
  <si>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</si>
  <si>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</si>
  <si>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</si>
  <si>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</si>
  <si>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</si>
  <si>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</si>
  <si>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</si>
  <si>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</si>
  <si>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</si>
  <si>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</si>
  <si>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</si>
  <si>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</si>
  <si>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</si>
  <si>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</si>
  <si>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</si>
  <si>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</si>
  <si>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</si>
  <si>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</si>
  <si>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</si>
  <si>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</si>
  <si>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</si>
  <si>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</si>
  <si>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</si>
  <si>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</si>
  <si>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</si>
  <si>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</si>
  <si>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</si>
  <si>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</si>
  <si>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</si>
  <si>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</si>
  <si>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</si>
  <si>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</si>
  <si>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</si>
  <si>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</si>
  <si>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</si>
  <si>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</si>
  <si>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</si>
  <si>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</si>
  <si>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</si>
  <si>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</si>
  <si>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</si>
  <si>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</si>
  <si>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</si>
  <si>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</si>
  <si>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</si>
  <si>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</si>
  <si>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</si>
  <si>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</si>
  <si>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</si>
  <si>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</si>
  <si>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</si>
  <si>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</si>
  <si>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</si>
  <si>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</si>
  <si>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</si>
  <si>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</si>
  <si>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</si>
  <si>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</si>
  <si>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</si>
  <si>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</si>
  <si>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</si>
  <si>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</si>
  <si>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</si>
  <si>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</si>
  <si>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</si>
  <si>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</si>
  <si>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</si>
  <si>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</si>
  <si>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</si>
  <si>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</si>
  <si>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</si>
  <si>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</si>
  <si>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</si>
  <si>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</si>
  <si>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</si>
  <si>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</si>
  <si>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</si>
  <si>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</si>
  <si>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</si>
  <si>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</si>
  <si>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</si>
  <si>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</si>
  <si>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</si>
  <si>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</si>
  <si>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</si>
  <si>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</si>
  <si>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</si>
  <si>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</si>
  <si>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</si>
  <si>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</si>
  <si>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</si>
  <si>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</si>
  <si>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</si>
  <si>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</si>
  <si>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</si>
  <si>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</si>
  <si>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</si>
  <si>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</si>
  <si>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</si>
  <si>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</si>
  <si>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</si>
  <si>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</si>
  <si>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</si>
  <si>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</si>
  <si>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</si>
  <si>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</si>
  <si>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</si>
  <si>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</si>
  <si>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</si>
  <si>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</si>
  <si>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</si>
  <si>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</si>
  <si>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</si>
  <si>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</si>
  <si>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</si>
  <si>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</si>
  <si>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</si>
  <si>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</si>
  <si>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</si>
  <si>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</si>
  <si>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</si>
  <si>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</si>
  <si>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</si>
  <si>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</si>
  <si>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Bulletin No (46)</t>
  </si>
  <si>
    <t>ISX Trading Indices of Tuesday 10/3/2026</t>
  </si>
  <si>
    <t>Tuesday 10/3/2026</t>
  </si>
  <si>
    <t>Iraq Stock Exchange not trading companies of Tuesday 10/3/2026</t>
  </si>
  <si>
    <t xml:space="preserve">OTC Platform Trading Bulletin No (46) </t>
  </si>
  <si>
    <t>Second Platform Market Bulletin No (46)</t>
  </si>
  <si>
    <t xml:space="preserve">Undisclosed Platform Companies Bulletin No (46) </t>
  </si>
  <si>
    <t xml:space="preserve">Regular Market Bulletin No (46) </t>
  </si>
  <si>
    <t>Non Iraqis' Bulletin  Tuesday   March  10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</si>
  <si>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</si>
  <si>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</si>
  <si>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</si>
  <si>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</si>
  <si>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</si>
  <si>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</si>
  <si>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Total Bank sector</t>
  </si>
  <si>
    <t xml:space="preserve">Asia cell </t>
  </si>
  <si>
    <t>Total Telecommunication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</si>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</sst>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80" fillId="0" borderId="140" xfId="1500" applyNumberFormat="1" applyFont="1" applyBorder="1"/>
    <xf numFmtId="167" fontId="83" fillId="0" borderId="137" xfId="1500" applyNumberFormat="1" applyFont="1" applyBorder="1" applyAlignment="1">
      <alignment horizontal="center" vertical="center"/>
    </xf>
    <xf numFmtId="167" fontId="83" fillId="0" borderId="100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5" fillId="0" borderId="0" xfId="1500" applyNumberFormat="1" applyFont="1"/>
    <xf numFmtId="0" fontId="86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3" fontId="85" fillId="0" borderId="139" xfId="0" applyNumberFormat="1" applyFont="1" applyBorder="1" applyAlignment="1">
      <alignment horizont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9526</xdr:colOff>
      <xdr:row>15</xdr:row>
      <xdr:rowOff>66675</xdr:rowOff>
    </xdr:from>
    <xdr:to>
      <xdr:col>7</xdr:col>
      <xdr:colOff>114301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808B27-A04E-284A-FF3F-74750E95D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6" y="5019675"/>
          <a:ext cx="6172200" cy="2933700"/>
        </a:xfrm>
        <a:prstGeom prst="rect">
          <a:avLst/>
        </a:prstGeom>
      </xdr:spPr>
    </xdr:pic>
    <xdr:clientData/>
  </xdr:twoCellAnchor>
  <xdr:twoCellAnchor editAs="oneCell">
    <xdr:from>
      <xdr:col>7</xdr:col>
      <xdr:colOff>133350</xdr:colOff>
      <xdr:row>15</xdr:row>
      <xdr:rowOff>66675</xdr:rowOff>
    </xdr:from>
    <xdr:to>
      <xdr:col>13</xdr:col>
      <xdr:colOff>2476501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69FAEE-8708-5E35-2ADD-E790DEA20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24625" y="5019675"/>
          <a:ext cx="5781676" cy="2924175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5</xdr:row>
      <xdr:rowOff>306959</xdr:rowOff>
    </xdr:from>
    <xdr:to>
      <xdr:col>13</xdr:col>
      <xdr:colOff>2486025</xdr:colOff>
      <xdr:row>14</xdr:row>
      <xdr:rowOff>19049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6E83FFA-FD4B-A916-670A-4E54F70D1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16709"/>
          <a:ext cx="3419475" cy="25410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1714554-DA98-C9EF-4F03-2B3B87BDE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479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19050</xdr:colOff>
      <xdr:row>29</xdr:row>
      <xdr:rowOff>28576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C4883C4-0D3B-C2A3-9847-B51B21B8B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38725" cy="285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23546</xdr:rowOff>
    </xdr:from>
    <xdr:to>
      <xdr:col>13</xdr:col>
      <xdr:colOff>1504340</xdr:colOff>
      <xdr:row>48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790574</xdr:colOff>
      <xdr:row>0</xdr:row>
      <xdr:rowOff>9525</xdr:rowOff>
    </xdr:from>
    <xdr:to>
      <xdr:col>5</xdr:col>
      <xdr:colOff>1127888</xdr:colOff>
      <xdr:row>5</xdr:row>
      <xdr:rowOff>159244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2CA22A4-61B2-48B8-AC92-E52C5607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49" y="9525"/>
          <a:ext cx="1623189" cy="1292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&#1585;&#1587;&#1608;&#1605;%20&#1606;&#1588;&#1585;&#1577;\&#1588;&#1603;&#1604;%20&#1605;&#1606;%20&#1581;&#1610;&#1579;%20&#1575;&#1604;&#1575;&#1587;&#1607;&#1605;.xls" TargetMode="External"/><Relationship Id="rId1" Type="http://schemas.openxmlformats.org/officeDocument/2006/relationships/externalLinkPath" Target="&#1585;&#1587;&#1608;&#1605;%20&#1606;&#1588;&#1585;&#1577;/&#1588;&#1603;&#1604;%20&#1605;&#1606;%20&#1581;&#1610;&#1579;%20&#1575;&#1604;&#1575;&#1587;&#1607;&#16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نشرة التداول"/>
      <sheetName val="غير عراقيين شراء وبيع"/>
      <sheetName val="الاكثر تداول"/>
    </sheetNames>
    <sheetDataSet>
      <sheetData sheetId="0" refreshError="1"/>
      <sheetData sheetId="1" refreshError="1"/>
      <sheetData sheetId="2">
        <row r="5">
          <cell r="C5" t="str">
            <v>Al -Mansour Bank</v>
          </cell>
          <cell r="G5">
            <v>533834449</v>
          </cell>
        </row>
        <row r="6">
          <cell r="C6" t="str">
            <v>Sumer Commercial Bank</v>
          </cell>
          <cell r="G6">
            <v>232076817</v>
          </cell>
        </row>
        <row r="7">
          <cell r="C7" t="str">
            <v>Commercial Islamic Bank of Iraq</v>
          </cell>
          <cell r="G7">
            <v>153667915</v>
          </cell>
        </row>
        <row r="8">
          <cell r="C8" t="str">
            <v>Gulf Commercial Bank</v>
          </cell>
          <cell r="G8">
            <v>126083133</v>
          </cell>
        </row>
        <row r="9">
          <cell r="C9" t="str">
            <v>Bank of Baghdad</v>
          </cell>
          <cell r="G9">
            <v>46705983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7" t="s">
        <v>0</v>
      </c>
      <c r="C1" s="148"/>
      <c r="D1" s="149"/>
      <c r="E1" s="150"/>
      <c r="F1" s="151"/>
      <c r="G1" s="151"/>
      <c r="H1" s="151"/>
      <c r="I1" s="151"/>
      <c r="J1" s="151"/>
      <c r="K1" s="152"/>
      <c r="L1" s="19"/>
      <c r="M1" s="19"/>
      <c r="N1" s="19"/>
    </row>
    <row r="2" spans="2:16" ht="30" customHeight="1">
      <c r="B2" s="160" t="s">
        <v>314</v>
      </c>
      <c r="C2" s="161"/>
      <c r="D2" s="16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3" t="s">
        <v>315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6" t="s">
        <v>63</v>
      </c>
      <c r="C5" s="157"/>
      <c r="D5" s="158">
        <f>'Bullient '!M91+OTC!H9</f>
        <v>1288961320</v>
      </c>
      <c r="E5" s="159"/>
      <c r="F5" s="23"/>
      <c r="G5" s="156" t="s">
        <v>64</v>
      </c>
      <c r="H5" s="157"/>
      <c r="I5" s="158">
        <f>'Bullient '!N91+OTC!I9</f>
        <v>1973731198.97</v>
      </c>
      <c r="J5" s="159"/>
      <c r="K5" s="24"/>
      <c r="L5" s="156" t="s">
        <v>8</v>
      </c>
      <c r="M5" s="157"/>
      <c r="N5" s="25">
        <f>'Bullient '!L91+OTC!G9</f>
        <v>1265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41"/>
      <c r="L6" s="142"/>
      <c r="M6" s="143"/>
      <c r="N6" s="28"/>
    </row>
    <row r="7" spans="2:16" ht="24.95" customHeight="1">
      <c r="B7" s="144" t="s">
        <v>1</v>
      </c>
      <c r="C7" s="145"/>
      <c r="D7" s="146"/>
      <c r="E7" s="29">
        <v>972.09</v>
      </c>
      <c r="F7" s="30"/>
      <c r="G7" s="144" t="s">
        <v>5</v>
      </c>
      <c r="H7" s="145"/>
      <c r="I7" s="146"/>
      <c r="J7" s="29">
        <v>1223.9000000000001</v>
      </c>
      <c r="K7" s="140"/>
      <c r="L7" s="135"/>
      <c r="M7" s="136"/>
      <c r="N7" s="18"/>
    </row>
    <row r="8" spans="2:16" ht="24.95" customHeight="1">
      <c r="B8" s="144" t="s">
        <v>2</v>
      </c>
      <c r="C8" s="145"/>
      <c r="D8" s="146"/>
      <c r="E8" s="29">
        <v>956.12</v>
      </c>
      <c r="F8" s="31"/>
      <c r="G8" s="144" t="s">
        <v>6</v>
      </c>
      <c r="H8" s="145"/>
      <c r="I8" s="146"/>
      <c r="J8" s="29">
        <v>1209.68</v>
      </c>
      <c r="K8" s="140"/>
      <c r="L8" s="135"/>
      <c r="M8" s="136"/>
      <c r="N8" s="18"/>
    </row>
    <row r="9" spans="2:16" ht="24.95" customHeight="1">
      <c r="B9" s="137" t="s">
        <v>3</v>
      </c>
      <c r="C9" s="138"/>
      <c r="D9" s="139"/>
      <c r="E9" s="127">
        <f>((E7/E8)-1)*100</f>
        <v>1.6702924319123236</v>
      </c>
      <c r="F9" s="31"/>
      <c r="G9" s="137" t="s">
        <v>3</v>
      </c>
      <c r="H9" s="138"/>
      <c r="I9" s="139"/>
      <c r="J9" s="127">
        <f>((J7/J8)-1)*100</f>
        <v>1.1755174922293499</v>
      </c>
      <c r="K9" s="140"/>
      <c r="L9" s="135"/>
      <c r="M9" s="136"/>
      <c r="N9" s="18"/>
    </row>
    <row r="10" spans="2:16" ht="24.95" customHeight="1">
      <c r="B10" s="137" t="s">
        <v>4</v>
      </c>
      <c r="C10" s="138"/>
      <c r="D10" s="139"/>
      <c r="E10" s="127">
        <f>E7-E8</f>
        <v>15.970000000000027</v>
      </c>
      <c r="F10" s="21"/>
      <c r="G10" s="137" t="s">
        <v>4</v>
      </c>
      <c r="H10" s="138"/>
      <c r="I10" s="139"/>
      <c r="J10" s="127">
        <f>J7-J8</f>
        <v>14.220000000000027</v>
      </c>
      <c r="K10" s="140"/>
      <c r="L10" s="135"/>
      <c r="M10" s="13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4"/>
      <c r="L11" s="135"/>
      <c r="M11" s="136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46</v>
      </c>
      <c r="I12" s="39" t="s">
        <v>65</v>
      </c>
      <c r="J12" s="38">
        <v>13</v>
      </c>
      <c r="K12" s="140"/>
      <c r="L12" s="135"/>
      <c r="M12" s="136"/>
      <c r="N12" s="18"/>
      <c r="O12" s="32"/>
    </row>
    <row r="13" spans="2:16" ht="24.95" customHeight="1">
      <c r="B13" s="37" t="s">
        <v>69</v>
      </c>
      <c r="C13" s="38">
        <v>47</v>
      </c>
      <c r="D13" s="39" t="s">
        <v>65</v>
      </c>
      <c r="E13" s="38">
        <v>1</v>
      </c>
      <c r="F13" s="30"/>
      <c r="G13" s="165" t="s">
        <v>67</v>
      </c>
      <c r="H13" s="166"/>
      <c r="I13" s="167"/>
      <c r="J13" s="38">
        <v>27</v>
      </c>
      <c r="K13" s="140"/>
      <c r="L13" s="135"/>
      <c r="M13" s="136"/>
      <c r="N13" s="18"/>
      <c r="O13" s="32"/>
    </row>
    <row r="14" spans="2:16" ht="24.95" customHeight="1">
      <c r="B14" s="137" t="s">
        <v>82</v>
      </c>
      <c r="C14" s="138" t="s">
        <v>10</v>
      </c>
      <c r="D14" s="139" t="s">
        <v>10</v>
      </c>
      <c r="E14" s="38">
        <v>1</v>
      </c>
      <c r="F14" s="21"/>
      <c r="G14" s="168" t="s">
        <v>68</v>
      </c>
      <c r="H14" s="169"/>
      <c r="I14" s="170"/>
      <c r="J14" s="38">
        <v>2</v>
      </c>
      <c r="K14" s="140"/>
      <c r="L14" s="135"/>
      <c r="M14" s="136"/>
      <c r="N14" s="26"/>
      <c r="O14" s="32"/>
      <c r="P14" s="32"/>
    </row>
    <row r="15" spans="2:16" ht="24.95" customHeight="1">
      <c r="B15" s="137" t="s">
        <v>66</v>
      </c>
      <c r="C15" s="138" t="s">
        <v>11</v>
      </c>
      <c r="D15" s="139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s="18" customFormat="1" ht="72.75" customHeight="1">
      <c r="E19" s="18" t="s">
        <v>290</v>
      </c>
      <c r="O19" s="1"/>
      <c r="P19" s="1"/>
      <c r="Q19" s="1"/>
      <c r="R19" s="1"/>
      <c r="S19" s="1"/>
      <c r="T19" s="1"/>
      <c r="U19" s="1"/>
    </row>
    <row r="20" spans="1:21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ht="31.5" customHeight="1">
      <c r="A21" s="163" t="s">
        <v>12</v>
      </c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2" t="s">
        <v>61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4" ht="36.75" customHeight="1">
      <c r="A3" s="173" t="s">
        <v>316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4" ht="21">
      <c r="A4" s="42"/>
      <c r="B4" s="42"/>
      <c r="C4" s="171" t="s">
        <v>13</v>
      </c>
      <c r="D4" s="171"/>
      <c r="E4" s="171"/>
      <c r="F4" s="171"/>
      <c r="G4" s="42"/>
      <c r="H4" s="171" t="s">
        <v>14</v>
      </c>
      <c r="I4" s="171"/>
      <c r="J4" s="171"/>
      <c r="K4" s="17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176</v>
      </c>
      <c r="D6" s="81">
        <v>0.15</v>
      </c>
      <c r="E6" s="96">
        <v>7.14</v>
      </c>
      <c r="F6" s="84">
        <v>232076817</v>
      </c>
      <c r="G6" s="42"/>
      <c r="H6" s="46" t="s">
        <v>195</v>
      </c>
      <c r="I6" s="81">
        <v>0.33</v>
      </c>
      <c r="J6" s="97">
        <v>-2.94</v>
      </c>
      <c r="K6" s="84">
        <v>126083133</v>
      </c>
      <c r="L6" s="1"/>
      <c r="M6" s="1"/>
    </row>
    <row r="7" spans="1:14" s="49" customFormat="1" ht="17.100000000000001" customHeight="1">
      <c r="A7" s="42"/>
      <c r="B7" s="42"/>
      <c r="C7" s="46" t="s">
        <v>201</v>
      </c>
      <c r="D7" s="81">
        <v>1.26</v>
      </c>
      <c r="E7" s="96">
        <v>5</v>
      </c>
      <c r="F7" s="84">
        <v>2930000</v>
      </c>
      <c r="G7" s="42"/>
      <c r="H7" s="46" t="s">
        <v>242</v>
      </c>
      <c r="I7" s="81">
        <v>0.83</v>
      </c>
      <c r="J7" s="97">
        <v>-1.19</v>
      </c>
      <c r="K7" s="84">
        <v>48868</v>
      </c>
      <c r="L7" s="1"/>
    </row>
    <row r="8" spans="1:14" s="49" customFormat="1" ht="17.100000000000001" customHeight="1">
      <c r="A8" s="42"/>
      <c r="B8" s="42"/>
      <c r="C8" s="46" t="s">
        <v>288</v>
      </c>
      <c r="D8" s="81">
        <v>4</v>
      </c>
      <c r="E8" s="96">
        <v>4.99</v>
      </c>
      <c r="F8" s="84">
        <v>75232</v>
      </c>
      <c r="G8" s="42"/>
      <c r="H8" s="42"/>
      <c r="I8" s="42"/>
      <c r="J8" s="42"/>
      <c r="K8" s="42"/>
    </row>
    <row r="9" spans="1:14" s="49" customFormat="1" ht="17.100000000000001" customHeight="1">
      <c r="A9" s="42"/>
      <c r="B9" s="42"/>
      <c r="C9" s="46" t="s">
        <v>238</v>
      </c>
      <c r="D9" s="81">
        <v>22.23</v>
      </c>
      <c r="E9" s="96">
        <v>4.96</v>
      </c>
      <c r="F9" s="84">
        <v>1860909</v>
      </c>
      <c r="G9" s="42"/>
      <c r="H9" s="42"/>
      <c r="I9" s="42"/>
      <c r="J9" s="42"/>
      <c r="K9" s="42"/>
    </row>
    <row r="10" spans="1:14" s="49" customFormat="1" ht="17.100000000000001" customHeight="1">
      <c r="A10" s="42"/>
      <c r="B10" s="42"/>
      <c r="C10" s="46" t="s">
        <v>302</v>
      </c>
      <c r="D10" s="81">
        <v>2.98</v>
      </c>
      <c r="E10" s="96">
        <v>4.93</v>
      </c>
      <c r="F10" s="84">
        <v>3938388</v>
      </c>
      <c r="G10" s="42"/>
      <c r="H10" s="42"/>
      <c r="I10" s="42"/>
      <c r="J10" s="42"/>
      <c r="K10" s="42"/>
    </row>
    <row r="11" spans="1:14" s="49" customFormat="1" ht="33" customHeight="1">
      <c r="A11" s="42"/>
      <c r="B11" s="42"/>
      <c r="C11" s="172" t="s">
        <v>62</v>
      </c>
      <c r="D11" s="172"/>
      <c r="E11" s="172"/>
      <c r="F11" s="172"/>
      <c r="G11" s="172"/>
      <c r="H11" s="172"/>
      <c r="I11" s="172"/>
      <c r="J11" s="172"/>
      <c r="K11" s="172"/>
    </row>
    <row r="12" spans="1:14" s="49" customFormat="1" ht="33" customHeight="1">
      <c r="A12" s="42"/>
      <c r="B12" s="42"/>
      <c r="C12" s="172"/>
      <c r="D12" s="172"/>
      <c r="E12" s="172"/>
      <c r="F12" s="172"/>
      <c r="G12" s="172"/>
      <c r="H12" s="172"/>
      <c r="I12" s="172"/>
      <c r="J12" s="172"/>
      <c r="K12" s="172"/>
    </row>
    <row r="13" spans="1:14" ht="29.25" customHeight="1">
      <c r="A13" s="42"/>
      <c r="B13" s="42"/>
      <c r="C13" s="171" t="s">
        <v>18</v>
      </c>
      <c r="D13" s="171"/>
      <c r="E13" s="171"/>
      <c r="F13" s="171"/>
      <c r="G13" s="105"/>
      <c r="H13" s="171" t="s">
        <v>7</v>
      </c>
      <c r="I13" s="171"/>
      <c r="J13" s="171"/>
      <c r="K13" s="17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1">
        <v>2.13</v>
      </c>
      <c r="E15" s="82">
        <v>1.91</v>
      </c>
      <c r="F15" s="84">
        <v>533834449</v>
      </c>
      <c r="G15" s="1"/>
      <c r="H15" s="46" t="s">
        <v>84</v>
      </c>
      <c r="I15" s="81">
        <v>2.13</v>
      </c>
      <c r="J15" s="82">
        <v>1.91</v>
      </c>
      <c r="K15" s="84">
        <v>1128828118.1199999</v>
      </c>
    </row>
    <row r="16" spans="1:14" ht="17.100000000000001" customHeight="1">
      <c r="A16" s="42"/>
      <c r="B16" s="42"/>
      <c r="C16" s="46" t="s">
        <v>176</v>
      </c>
      <c r="D16" s="81">
        <v>0.15</v>
      </c>
      <c r="E16" s="82">
        <v>7.14</v>
      </c>
      <c r="F16" s="84">
        <v>232076817</v>
      </c>
      <c r="G16" s="1"/>
      <c r="H16" s="46" t="s">
        <v>130</v>
      </c>
      <c r="I16" s="81">
        <v>14.8</v>
      </c>
      <c r="J16" s="82">
        <v>1.0900000000000001</v>
      </c>
      <c r="K16" s="84">
        <v>155285234.34999999</v>
      </c>
    </row>
    <row r="17" spans="1:11" ht="17.100000000000001" customHeight="1">
      <c r="A17" s="42"/>
      <c r="B17" s="42"/>
      <c r="C17" s="46" t="s">
        <v>136</v>
      </c>
      <c r="D17" s="81">
        <v>0.66</v>
      </c>
      <c r="E17" s="82">
        <v>4.76</v>
      </c>
      <c r="F17" s="84">
        <v>153667915</v>
      </c>
      <c r="G17" s="1"/>
      <c r="H17" s="46" t="s">
        <v>225</v>
      </c>
      <c r="I17" s="81">
        <v>3.15</v>
      </c>
      <c r="J17" s="82">
        <v>1.94</v>
      </c>
      <c r="K17" s="84">
        <v>145890841.25</v>
      </c>
    </row>
    <row r="18" spans="1:11" ht="17.100000000000001" customHeight="1">
      <c r="A18" s="42"/>
      <c r="B18" s="42"/>
      <c r="C18" s="46" t="s">
        <v>195</v>
      </c>
      <c r="D18" s="81">
        <v>0.33</v>
      </c>
      <c r="E18" s="82">
        <v>-2.94</v>
      </c>
      <c r="F18" s="84">
        <v>126083133</v>
      </c>
      <c r="G18" s="1"/>
      <c r="H18" s="46" t="s">
        <v>136</v>
      </c>
      <c r="I18" s="81">
        <v>0.66</v>
      </c>
      <c r="J18" s="82">
        <v>4.76</v>
      </c>
      <c r="K18" s="84">
        <v>97899343.420000002</v>
      </c>
    </row>
    <row r="19" spans="1:11" ht="16.5" customHeight="1">
      <c r="A19" s="42"/>
      <c r="B19" s="42"/>
      <c r="C19" s="46" t="s">
        <v>225</v>
      </c>
      <c r="D19" s="81">
        <v>3.15</v>
      </c>
      <c r="E19" s="82">
        <v>1.94</v>
      </c>
      <c r="F19" s="84">
        <v>46705983</v>
      </c>
      <c r="G19" s="1"/>
      <c r="H19" s="46" t="s">
        <v>254</v>
      </c>
      <c r="I19" s="81">
        <v>4.71</v>
      </c>
      <c r="J19" s="82">
        <v>2.39</v>
      </c>
      <c r="K19" s="84">
        <v>91095572.599999994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B13" zoomScale="130" zoomScaleNormal="130" workbookViewId="0">
      <selection activeCell="C45" sqref="C4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5" t="s">
        <v>321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82" t="s">
        <v>29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4"/>
    </row>
    <row r="4" spans="1:14" ht="14.1" customHeight="1">
      <c r="A4" s="58"/>
      <c r="B4" s="46" t="s">
        <v>292</v>
      </c>
      <c r="C4" s="59" t="s">
        <v>291</v>
      </c>
      <c r="D4" s="63">
        <v>0.24</v>
      </c>
      <c r="E4" s="81">
        <v>0.24</v>
      </c>
      <c r="F4" s="81">
        <v>0.24</v>
      </c>
      <c r="G4" s="86">
        <v>0.24</v>
      </c>
      <c r="H4" s="86">
        <v>0.23</v>
      </c>
      <c r="I4" s="81">
        <v>0.24</v>
      </c>
      <c r="J4" s="81">
        <v>0.23</v>
      </c>
      <c r="K4" s="103">
        <v>4.3499999999999996</v>
      </c>
      <c r="L4" s="83">
        <v>1</v>
      </c>
      <c r="M4" s="84">
        <v>2000000</v>
      </c>
      <c r="N4" s="84">
        <v>480000</v>
      </c>
    </row>
    <row r="5" spans="1:14" ht="14.1" customHeight="1">
      <c r="A5" s="58"/>
      <c r="B5" s="46" t="s">
        <v>225</v>
      </c>
      <c r="C5" s="59" t="s">
        <v>226</v>
      </c>
      <c r="D5" s="63">
        <v>3.09</v>
      </c>
      <c r="E5" s="81">
        <v>3.16</v>
      </c>
      <c r="F5" s="81">
        <v>3.09</v>
      </c>
      <c r="G5" s="86">
        <v>3.12</v>
      </c>
      <c r="H5" s="86">
        <v>3.07</v>
      </c>
      <c r="I5" s="81">
        <v>3.15</v>
      </c>
      <c r="J5" s="81">
        <v>3.09</v>
      </c>
      <c r="K5" s="103">
        <v>1.94</v>
      </c>
      <c r="L5" s="83">
        <v>129</v>
      </c>
      <c r="M5" s="84">
        <v>46705983</v>
      </c>
      <c r="N5" s="84">
        <v>145890841.25</v>
      </c>
    </row>
    <row r="6" spans="1:14" ht="14.1" customHeight="1">
      <c r="A6" s="58"/>
      <c r="B6" s="46" t="s">
        <v>136</v>
      </c>
      <c r="C6" s="59" t="s">
        <v>137</v>
      </c>
      <c r="D6" s="81">
        <v>0.63</v>
      </c>
      <c r="E6" s="81">
        <v>0.66</v>
      </c>
      <c r="F6" s="81">
        <v>0.63</v>
      </c>
      <c r="G6" s="86">
        <v>0.64</v>
      </c>
      <c r="H6" s="86">
        <v>0.63</v>
      </c>
      <c r="I6" s="81">
        <v>0.66</v>
      </c>
      <c r="J6" s="81">
        <v>0.63</v>
      </c>
      <c r="K6" s="103">
        <v>4.76</v>
      </c>
      <c r="L6" s="83">
        <v>52</v>
      </c>
      <c r="M6" s="84">
        <v>153667915</v>
      </c>
      <c r="N6" s="84">
        <v>97899343.420000002</v>
      </c>
    </row>
    <row r="7" spans="1:14" ht="14.1" customHeight="1">
      <c r="A7" s="58"/>
      <c r="B7" s="46" t="s">
        <v>241</v>
      </c>
      <c r="C7" s="59" t="s">
        <v>240</v>
      </c>
      <c r="D7" s="81">
        <v>0.22</v>
      </c>
      <c r="E7" s="81">
        <v>0.22</v>
      </c>
      <c r="F7" s="122">
        <v>0.22</v>
      </c>
      <c r="G7" s="122">
        <v>0.22</v>
      </c>
      <c r="H7" s="122">
        <v>0.22</v>
      </c>
      <c r="I7" s="122">
        <v>0.22</v>
      </c>
      <c r="J7" s="122">
        <v>0.22</v>
      </c>
      <c r="K7" s="123">
        <v>0</v>
      </c>
      <c r="L7" s="120">
        <v>24</v>
      </c>
      <c r="M7" s="121">
        <v>43900000</v>
      </c>
      <c r="N7" s="121">
        <v>9658000</v>
      </c>
    </row>
    <row r="8" spans="1:14" ht="14.1" customHeight="1">
      <c r="A8" s="58"/>
      <c r="B8" s="46" t="s">
        <v>195</v>
      </c>
      <c r="C8" s="59" t="s">
        <v>196</v>
      </c>
      <c r="D8" s="81">
        <v>0.34</v>
      </c>
      <c r="E8" s="81">
        <v>0.34</v>
      </c>
      <c r="F8" s="81">
        <v>0.33</v>
      </c>
      <c r="G8" s="86">
        <v>0.33</v>
      </c>
      <c r="H8" s="86">
        <v>0.34</v>
      </c>
      <c r="I8" s="81">
        <v>0.33</v>
      </c>
      <c r="J8" s="81">
        <v>0.34</v>
      </c>
      <c r="K8" s="103">
        <v>-2.94</v>
      </c>
      <c r="L8" s="83">
        <v>16</v>
      </c>
      <c r="M8" s="84">
        <v>126083133</v>
      </c>
      <c r="N8" s="84">
        <v>41614933.890000001</v>
      </c>
    </row>
    <row r="9" spans="1:14" ht="14.1" customHeight="1">
      <c r="A9" s="58"/>
      <c r="B9" s="46" t="s">
        <v>268</v>
      </c>
      <c r="C9" s="59" t="s">
        <v>267</v>
      </c>
      <c r="D9" s="81">
        <v>0.22</v>
      </c>
      <c r="E9" s="122">
        <v>0.23</v>
      </c>
      <c r="F9" s="122">
        <v>0.22</v>
      </c>
      <c r="G9" s="122">
        <v>0.22</v>
      </c>
      <c r="H9" s="63">
        <v>0.22</v>
      </c>
      <c r="I9" s="122">
        <v>0.22</v>
      </c>
      <c r="J9" s="122">
        <v>0.22</v>
      </c>
      <c r="K9" s="123">
        <v>0</v>
      </c>
      <c r="L9" s="120">
        <v>24</v>
      </c>
      <c r="M9" s="121">
        <v>13185800</v>
      </c>
      <c r="N9" s="121">
        <v>2900976</v>
      </c>
    </row>
    <row r="10" spans="1:14" ht="14.1" customHeight="1">
      <c r="A10" s="58"/>
      <c r="B10" s="46" t="s">
        <v>246</v>
      </c>
      <c r="C10" s="59" t="s">
        <v>247</v>
      </c>
      <c r="D10" s="81">
        <v>1</v>
      </c>
      <c r="E10" s="81">
        <v>1.02</v>
      </c>
      <c r="F10" s="81">
        <v>1</v>
      </c>
      <c r="G10" s="86">
        <v>1.02</v>
      </c>
      <c r="H10" s="86">
        <v>1</v>
      </c>
      <c r="I10" s="81">
        <v>1.02</v>
      </c>
      <c r="J10" s="81">
        <v>1</v>
      </c>
      <c r="K10" s="103">
        <v>2</v>
      </c>
      <c r="L10" s="83">
        <v>17</v>
      </c>
      <c r="M10" s="84">
        <v>10925863</v>
      </c>
      <c r="N10" s="84">
        <v>11092290.48</v>
      </c>
    </row>
    <row r="11" spans="1:14" ht="14.1" customHeight="1">
      <c r="A11" s="58"/>
      <c r="B11" s="46" t="s">
        <v>170</v>
      </c>
      <c r="C11" s="59" t="s">
        <v>171</v>
      </c>
      <c r="D11" s="81">
        <v>0.06</v>
      </c>
      <c r="E11" s="122">
        <v>0.06</v>
      </c>
      <c r="F11" s="122">
        <v>0.06</v>
      </c>
      <c r="G11" s="122">
        <v>0.06</v>
      </c>
      <c r="H11" s="122">
        <v>0.06</v>
      </c>
      <c r="I11" s="122">
        <v>0.06</v>
      </c>
      <c r="J11" s="122">
        <v>0.06</v>
      </c>
      <c r="K11" s="123">
        <v>0</v>
      </c>
      <c r="L11" s="120">
        <v>26</v>
      </c>
      <c r="M11" s="121">
        <v>11216513</v>
      </c>
      <c r="N11" s="121">
        <v>672990.78</v>
      </c>
    </row>
    <row r="12" spans="1:14" ht="14.1" customHeight="1">
      <c r="A12" s="58"/>
      <c r="B12" s="46" t="s">
        <v>295</v>
      </c>
      <c r="C12" s="59" t="s">
        <v>294</v>
      </c>
      <c r="D12" s="81">
        <v>0.14000000000000001</v>
      </c>
      <c r="E12" s="81">
        <v>0.14000000000000001</v>
      </c>
      <c r="F12" s="81">
        <v>0.14000000000000001</v>
      </c>
      <c r="G12" s="86">
        <v>0.14000000000000001</v>
      </c>
      <c r="H12" s="86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3</v>
      </c>
      <c r="M12" s="84">
        <v>1863390</v>
      </c>
      <c r="N12" s="84">
        <v>260874.6</v>
      </c>
    </row>
    <row r="13" spans="1:14" ht="14.1" customHeight="1">
      <c r="A13" s="58"/>
      <c r="B13" s="46" t="s">
        <v>84</v>
      </c>
      <c r="C13" s="59" t="s">
        <v>83</v>
      </c>
      <c r="D13" s="81">
        <v>2.09</v>
      </c>
      <c r="E13" s="81">
        <v>2.15</v>
      </c>
      <c r="F13" s="81">
        <v>2.08</v>
      </c>
      <c r="G13" s="86">
        <v>2.11</v>
      </c>
      <c r="H13" s="86">
        <v>2.09</v>
      </c>
      <c r="I13" s="81">
        <v>2.13</v>
      </c>
      <c r="J13" s="81">
        <v>2.09</v>
      </c>
      <c r="K13" s="103">
        <v>1.91</v>
      </c>
      <c r="L13" s="83">
        <v>333</v>
      </c>
      <c r="M13" s="84">
        <v>533834449</v>
      </c>
      <c r="N13" s="84">
        <v>1128828118.1199999</v>
      </c>
    </row>
    <row r="14" spans="1:14" ht="14.1" customHeight="1">
      <c r="A14" s="58"/>
      <c r="B14" s="46" t="s">
        <v>254</v>
      </c>
      <c r="C14" s="59" t="s">
        <v>253</v>
      </c>
      <c r="D14" s="63">
        <v>4.5999999999999996</v>
      </c>
      <c r="E14" s="81">
        <v>4.71</v>
      </c>
      <c r="F14" s="81">
        <v>4.5999999999999996</v>
      </c>
      <c r="G14" s="86">
        <v>4.67</v>
      </c>
      <c r="H14" s="86">
        <v>4.5999999999999996</v>
      </c>
      <c r="I14" s="81">
        <v>4.71</v>
      </c>
      <c r="J14" s="81">
        <v>4.5999999999999996</v>
      </c>
      <c r="K14" s="103">
        <v>2.39</v>
      </c>
      <c r="L14" s="83">
        <v>62</v>
      </c>
      <c r="M14" s="84">
        <v>19521255</v>
      </c>
      <c r="N14" s="84">
        <v>91095572.599999994</v>
      </c>
    </row>
    <row r="15" spans="1:14" ht="14.1" customHeight="1">
      <c r="A15" s="58"/>
      <c r="B15" s="46" t="s">
        <v>234</v>
      </c>
      <c r="C15" s="59" t="s">
        <v>235</v>
      </c>
      <c r="D15" s="81">
        <v>0.05</v>
      </c>
      <c r="E15" s="122">
        <v>0.05</v>
      </c>
      <c r="F15" s="122">
        <v>0.05</v>
      </c>
      <c r="G15" s="122">
        <v>0.05</v>
      </c>
      <c r="H15" s="122">
        <v>0.05</v>
      </c>
      <c r="I15" s="122">
        <v>0.05</v>
      </c>
      <c r="J15" s="122">
        <v>0.05</v>
      </c>
      <c r="K15" s="123">
        <v>0</v>
      </c>
      <c r="L15" s="120">
        <v>13</v>
      </c>
      <c r="M15" s="121">
        <v>198807</v>
      </c>
      <c r="N15" s="121">
        <v>9940.35</v>
      </c>
    </row>
    <row r="16" spans="1:14" ht="14.1" customHeight="1">
      <c r="A16" s="58"/>
      <c r="B16" s="46" t="s">
        <v>277</v>
      </c>
      <c r="C16" s="59" t="s">
        <v>184</v>
      </c>
      <c r="D16" s="81">
        <v>0.17</v>
      </c>
      <c r="E16" s="122">
        <v>0.17</v>
      </c>
      <c r="F16" s="122">
        <v>0.17</v>
      </c>
      <c r="G16" s="122">
        <v>0.17</v>
      </c>
      <c r="H16" s="122">
        <v>0.17</v>
      </c>
      <c r="I16" s="122">
        <v>0.17</v>
      </c>
      <c r="J16" s="122">
        <v>0.17</v>
      </c>
      <c r="K16" s="123">
        <v>0</v>
      </c>
      <c r="L16" s="120">
        <v>1</v>
      </c>
      <c r="M16" s="121">
        <v>6782</v>
      </c>
      <c r="N16" s="121">
        <v>1152.94</v>
      </c>
    </row>
    <row r="17" spans="1:14" ht="14.1" customHeight="1">
      <c r="A17" s="58"/>
      <c r="B17" s="174" t="s">
        <v>91</v>
      </c>
      <c r="C17" s="175"/>
      <c r="D17" s="176"/>
      <c r="E17" s="177"/>
      <c r="F17" s="177"/>
      <c r="G17" s="177"/>
      <c r="H17" s="177"/>
      <c r="I17" s="177"/>
      <c r="J17" s="177"/>
      <c r="K17" s="178"/>
      <c r="L17" s="60">
        <f>SUM(L4:L16)</f>
        <v>701</v>
      </c>
      <c r="M17" s="60">
        <f>SUM(M4:M16)</f>
        <v>963109890</v>
      </c>
      <c r="N17" s="61">
        <f>SUM(N4:N16)</f>
        <v>1530405034.4299998</v>
      </c>
    </row>
    <row r="18" spans="1:14" ht="14.1" customHeight="1">
      <c r="A18" s="58"/>
      <c r="B18" s="182" t="s">
        <v>30</v>
      </c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4"/>
    </row>
    <row r="19" spans="1:14" ht="14.1" customHeight="1">
      <c r="A19" s="58"/>
      <c r="B19" s="46" t="s">
        <v>130</v>
      </c>
      <c r="C19" s="59" t="s">
        <v>131</v>
      </c>
      <c r="D19" s="63">
        <v>14.64</v>
      </c>
      <c r="E19" s="81">
        <v>14.99</v>
      </c>
      <c r="F19" s="81">
        <v>14.64</v>
      </c>
      <c r="G19" s="86">
        <v>14.74</v>
      </c>
      <c r="H19" s="86">
        <v>14.64</v>
      </c>
      <c r="I19" s="81">
        <v>14.8</v>
      </c>
      <c r="J19" s="81">
        <v>14.64</v>
      </c>
      <c r="K19" s="82">
        <v>1.0900000000000001</v>
      </c>
      <c r="L19" s="83">
        <v>109</v>
      </c>
      <c r="M19" s="84">
        <v>10531963</v>
      </c>
      <c r="N19" s="84">
        <v>155285234.34999999</v>
      </c>
    </row>
    <row r="20" spans="1:14" ht="14.1" customHeight="1">
      <c r="A20" s="58"/>
      <c r="B20" s="46" t="s">
        <v>244</v>
      </c>
      <c r="C20" s="59" t="s">
        <v>245</v>
      </c>
      <c r="D20" s="63">
        <v>3.6</v>
      </c>
      <c r="E20" s="81">
        <v>3.67</v>
      </c>
      <c r="F20" s="81">
        <v>3.6</v>
      </c>
      <c r="G20" s="86">
        <v>3.64</v>
      </c>
      <c r="H20" s="86">
        <v>3.57</v>
      </c>
      <c r="I20" s="81">
        <v>3.6</v>
      </c>
      <c r="J20" s="81">
        <v>3.5</v>
      </c>
      <c r="K20" s="103">
        <v>2.86</v>
      </c>
      <c r="L20" s="83">
        <v>9</v>
      </c>
      <c r="M20" s="84">
        <v>347446</v>
      </c>
      <c r="N20" s="84">
        <v>1265985.6000000001</v>
      </c>
    </row>
    <row r="21" spans="1:14" ht="14.1" customHeight="1">
      <c r="A21" s="58"/>
      <c r="B21" s="174" t="s">
        <v>138</v>
      </c>
      <c r="C21" s="175"/>
      <c r="D21" s="176"/>
      <c r="E21" s="177"/>
      <c r="F21" s="177"/>
      <c r="G21" s="177"/>
      <c r="H21" s="177"/>
      <c r="I21" s="177"/>
      <c r="J21" s="177"/>
      <c r="K21" s="178"/>
      <c r="L21" s="62">
        <f>SUM(L19:L20)</f>
        <v>118</v>
      </c>
      <c r="M21" s="60">
        <f>SUM(M19:M20)</f>
        <v>10879409</v>
      </c>
      <c r="N21" s="48">
        <f>SUM(N19:N20)</f>
        <v>156551219.94999999</v>
      </c>
    </row>
    <row r="22" spans="1:14" ht="14.1" customHeight="1">
      <c r="A22" s="58"/>
      <c r="B22" s="182" t="s">
        <v>96</v>
      </c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4"/>
    </row>
    <row r="23" spans="1:14" ht="14.1" customHeight="1">
      <c r="A23" s="58"/>
      <c r="B23" s="46" t="s">
        <v>211</v>
      </c>
      <c r="C23" s="59" t="s">
        <v>212</v>
      </c>
      <c r="D23" s="86">
        <v>0.94</v>
      </c>
      <c r="E23" s="81">
        <v>0.95</v>
      </c>
      <c r="F23" s="81">
        <v>0.94</v>
      </c>
      <c r="G23" s="86">
        <v>0.94</v>
      </c>
      <c r="H23" s="86">
        <v>0.94</v>
      </c>
      <c r="I23" s="81">
        <v>0.95</v>
      </c>
      <c r="J23" s="81">
        <v>0.94</v>
      </c>
      <c r="K23" s="82">
        <v>1.06</v>
      </c>
      <c r="L23" s="83">
        <v>3</v>
      </c>
      <c r="M23" s="84">
        <v>954154</v>
      </c>
      <c r="N23" s="84">
        <v>897904.76</v>
      </c>
    </row>
    <row r="24" spans="1:14" ht="14.1" customHeight="1">
      <c r="A24" s="58"/>
      <c r="B24" s="174" t="s">
        <v>293</v>
      </c>
      <c r="C24" s="175"/>
      <c r="D24" s="176"/>
      <c r="E24" s="177"/>
      <c r="F24" s="177"/>
      <c r="G24" s="177"/>
      <c r="H24" s="177"/>
      <c r="I24" s="177"/>
      <c r="J24" s="177"/>
      <c r="K24" s="178"/>
      <c r="L24" s="65">
        <f>SUM(L23)</f>
        <v>3</v>
      </c>
      <c r="M24" s="65">
        <f>SUM(M23)</f>
        <v>954154</v>
      </c>
      <c r="N24" s="65">
        <f>SUM(N23)</f>
        <v>897904.76</v>
      </c>
    </row>
    <row r="25" spans="1:14" ht="14.1" customHeight="1">
      <c r="A25" s="58"/>
      <c r="B25" s="182" t="s">
        <v>85</v>
      </c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4"/>
    </row>
    <row r="26" spans="1:14" ht="14.1" customHeight="1">
      <c r="A26" s="58"/>
      <c r="B26" s="46" t="s">
        <v>238</v>
      </c>
      <c r="C26" s="59" t="s">
        <v>239</v>
      </c>
      <c r="D26" s="86">
        <v>21.18</v>
      </c>
      <c r="E26" s="81">
        <v>22.23</v>
      </c>
      <c r="F26" s="81">
        <v>21.18</v>
      </c>
      <c r="G26" s="86">
        <v>22.08</v>
      </c>
      <c r="H26" s="86">
        <v>21</v>
      </c>
      <c r="I26" s="81">
        <v>22.23</v>
      </c>
      <c r="J26" s="81">
        <v>21.18</v>
      </c>
      <c r="K26" s="82">
        <v>4.96</v>
      </c>
      <c r="L26" s="83">
        <v>60</v>
      </c>
      <c r="M26" s="84">
        <v>1860909</v>
      </c>
      <c r="N26" s="84">
        <v>41092661.770000003</v>
      </c>
    </row>
    <row r="27" spans="1:14" ht="14.1" customHeight="1">
      <c r="A27" s="58"/>
      <c r="B27" s="46" t="s">
        <v>164</v>
      </c>
      <c r="C27" s="59" t="s">
        <v>165</v>
      </c>
      <c r="D27" s="86">
        <v>3.18</v>
      </c>
      <c r="E27" s="81">
        <v>3.19</v>
      </c>
      <c r="F27" s="81">
        <v>3.18</v>
      </c>
      <c r="G27" s="86">
        <v>3.19</v>
      </c>
      <c r="H27" s="86">
        <v>3.16</v>
      </c>
      <c r="I27" s="81">
        <v>3.19</v>
      </c>
      <c r="J27" s="81">
        <v>3.15</v>
      </c>
      <c r="K27" s="82">
        <v>1.27</v>
      </c>
      <c r="L27" s="83">
        <v>9</v>
      </c>
      <c r="M27" s="84">
        <v>427788</v>
      </c>
      <c r="N27" s="84">
        <v>1363996.28</v>
      </c>
    </row>
    <row r="28" spans="1:14" ht="14.1" customHeight="1">
      <c r="A28" s="58"/>
      <c r="B28" s="174" t="s">
        <v>92</v>
      </c>
      <c r="C28" s="175"/>
      <c r="D28" s="176"/>
      <c r="E28" s="177"/>
      <c r="F28" s="177"/>
      <c r="G28" s="177"/>
      <c r="H28" s="177"/>
      <c r="I28" s="177"/>
      <c r="J28" s="177"/>
      <c r="K28" s="178"/>
      <c r="L28" s="65">
        <f>SUM(L26:L27)</f>
        <v>69</v>
      </c>
      <c r="M28" s="65">
        <f>SUM(M26:M27)</f>
        <v>2288697</v>
      </c>
      <c r="N28" s="65">
        <f>SUM(N26:N27)</f>
        <v>42456658.050000004</v>
      </c>
    </row>
    <row r="29" spans="1:14" ht="14.1" customHeight="1">
      <c r="A29" s="58"/>
      <c r="B29" s="182" t="s">
        <v>86</v>
      </c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</row>
    <row r="30" spans="1:14" ht="14.1" customHeight="1">
      <c r="A30" s="58"/>
      <c r="B30" s="46" t="s">
        <v>143</v>
      </c>
      <c r="C30" s="59" t="s">
        <v>144</v>
      </c>
      <c r="D30" s="122">
        <v>5.64</v>
      </c>
      <c r="E30" s="122">
        <v>5.71</v>
      </c>
      <c r="F30" s="122">
        <v>5.64</v>
      </c>
      <c r="G30" s="122">
        <v>5.69</v>
      </c>
      <c r="H30" s="122">
        <v>5.64</v>
      </c>
      <c r="I30" s="122">
        <v>5.71</v>
      </c>
      <c r="J30" s="122">
        <v>5.64</v>
      </c>
      <c r="K30" s="123">
        <v>1.24</v>
      </c>
      <c r="L30" s="120">
        <v>60</v>
      </c>
      <c r="M30" s="121">
        <v>6869873</v>
      </c>
      <c r="N30" s="121">
        <v>39088386.100000001</v>
      </c>
    </row>
    <row r="31" spans="1:14" ht="14.1" customHeight="1">
      <c r="A31" s="58"/>
      <c r="B31" s="46" t="s">
        <v>182</v>
      </c>
      <c r="C31" s="59" t="s">
        <v>183</v>
      </c>
      <c r="D31" s="122">
        <v>2.58</v>
      </c>
      <c r="E31" s="122">
        <v>2.67</v>
      </c>
      <c r="F31" s="122">
        <v>2.58</v>
      </c>
      <c r="G31" s="122">
        <v>2.62</v>
      </c>
      <c r="H31" s="122">
        <v>2.56</v>
      </c>
      <c r="I31" s="122">
        <v>2.67</v>
      </c>
      <c r="J31" s="122">
        <v>2.5499999999999998</v>
      </c>
      <c r="K31" s="123">
        <v>4.71</v>
      </c>
      <c r="L31" s="120">
        <v>3</v>
      </c>
      <c r="M31" s="121">
        <v>29385</v>
      </c>
      <c r="N31" s="121">
        <v>76875.33</v>
      </c>
    </row>
    <row r="32" spans="1:14" ht="14.1" customHeight="1">
      <c r="A32" s="58"/>
      <c r="B32" s="46" t="s">
        <v>99</v>
      </c>
      <c r="C32" s="59" t="s">
        <v>100</v>
      </c>
      <c r="D32" s="122">
        <v>5.5</v>
      </c>
      <c r="E32" s="122">
        <v>5.5</v>
      </c>
      <c r="F32" s="122">
        <v>5.5</v>
      </c>
      <c r="G32" s="122">
        <v>5.5</v>
      </c>
      <c r="H32" s="122">
        <v>5.5</v>
      </c>
      <c r="I32" s="122">
        <v>5.5</v>
      </c>
      <c r="J32" s="122">
        <v>5.5</v>
      </c>
      <c r="K32" s="123">
        <v>0</v>
      </c>
      <c r="L32" s="120">
        <v>1</v>
      </c>
      <c r="M32" s="121">
        <v>15852</v>
      </c>
      <c r="N32" s="121">
        <v>87186</v>
      </c>
    </row>
    <row r="33" spans="1:14" ht="14.1" customHeight="1">
      <c r="A33" s="58"/>
      <c r="B33" s="46" t="s">
        <v>172</v>
      </c>
      <c r="C33" s="59" t="s">
        <v>173</v>
      </c>
      <c r="D33" s="122">
        <v>17.5</v>
      </c>
      <c r="E33" s="122">
        <v>17.5</v>
      </c>
      <c r="F33" s="122">
        <v>17.5</v>
      </c>
      <c r="G33" s="122">
        <v>17.5</v>
      </c>
      <c r="H33" s="122">
        <v>17.5</v>
      </c>
      <c r="I33" s="122">
        <v>17.5</v>
      </c>
      <c r="J33" s="122">
        <v>17.5</v>
      </c>
      <c r="K33" s="123">
        <v>0</v>
      </c>
      <c r="L33" s="120">
        <v>2</v>
      </c>
      <c r="M33" s="121">
        <v>560</v>
      </c>
      <c r="N33" s="121">
        <v>9800</v>
      </c>
    </row>
    <row r="34" spans="1:14" ht="14.1" customHeight="1">
      <c r="A34" s="58"/>
      <c r="B34" s="46" t="s">
        <v>201</v>
      </c>
      <c r="C34" s="59" t="s">
        <v>202</v>
      </c>
      <c r="D34" s="122">
        <v>1.2</v>
      </c>
      <c r="E34" s="122">
        <v>1.26</v>
      </c>
      <c r="F34" s="122">
        <v>1.2</v>
      </c>
      <c r="G34" s="122">
        <v>1.2</v>
      </c>
      <c r="H34" s="122">
        <v>1.2</v>
      </c>
      <c r="I34" s="122">
        <v>1.26</v>
      </c>
      <c r="J34" s="122">
        <v>1.2</v>
      </c>
      <c r="K34" s="123">
        <v>5</v>
      </c>
      <c r="L34" s="120">
        <v>5</v>
      </c>
      <c r="M34" s="121">
        <v>2930000</v>
      </c>
      <c r="N34" s="121">
        <v>3519000</v>
      </c>
    </row>
    <row r="35" spans="1:14" ht="14.1" customHeight="1">
      <c r="A35" s="58"/>
      <c r="B35" s="46" t="s">
        <v>207</v>
      </c>
      <c r="C35" s="59" t="s">
        <v>208</v>
      </c>
      <c r="D35" s="122">
        <v>2.5</v>
      </c>
      <c r="E35" s="122">
        <v>2.5</v>
      </c>
      <c r="F35" s="122">
        <v>2.5</v>
      </c>
      <c r="G35" s="122">
        <v>2.5</v>
      </c>
      <c r="H35" s="122">
        <v>2.5</v>
      </c>
      <c r="I35" s="122">
        <v>2.5</v>
      </c>
      <c r="J35" s="122">
        <v>2.5</v>
      </c>
      <c r="K35" s="123">
        <v>0</v>
      </c>
      <c r="L35" s="120">
        <v>14</v>
      </c>
      <c r="M35" s="121">
        <v>3196400</v>
      </c>
      <c r="N35" s="121">
        <v>7991000</v>
      </c>
    </row>
    <row r="36" spans="1:14" ht="14.1" customHeight="1">
      <c r="A36" s="58"/>
      <c r="B36" s="46" t="s">
        <v>282</v>
      </c>
      <c r="C36" s="59" t="s">
        <v>283</v>
      </c>
      <c r="D36" s="122">
        <v>2.08</v>
      </c>
      <c r="E36" s="122">
        <v>2.13</v>
      </c>
      <c r="F36" s="122">
        <v>2.08</v>
      </c>
      <c r="G36" s="122">
        <v>2.09</v>
      </c>
      <c r="H36" s="122">
        <v>2.06</v>
      </c>
      <c r="I36" s="122">
        <v>2.1</v>
      </c>
      <c r="J36" s="122">
        <v>2.08</v>
      </c>
      <c r="K36" s="123">
        <v>0.96</v>
      </c>
      <c r="L36" s="120">
        <v>36</v>
      </c>
      <c r="M36" s="121">
        <v>22169747</v>
      </c>
      <c r="N36" s="121">
        <v>46354834.600000001</v>
      </c>
    </row>
    <row r="37" spans="1:14" ht="14.1" customHeight="1">
      <c r="A37" s="58"/>
      <c r="B37" s="46" t="s">
        <v>199</v>
      </c>
      <c r="C37" s="59" t="s">
        <v>200</v>
      </c>
      <c r="D37" s="122">
        <v>5.3</v>
      </c>
      <c r="E37" s="122">
        <v>5.3</v>
      </c>
      <c r="F37" s="122">
        <v>5.3</v>
      </c>
      <c r="G37" s="122">
        <v>5.3</v>
      </c>
      <c r="H37" s="122">
        <v>5.3</v>
      </c>
      <c r="I37" s="122">
        <v>5.3</v>
      </c>
      <c r="J37" s="122">
        <v>5.3</v>
      </c>
      <c r="K37" s="123">
        <v>0</v>
      </c>
      <c r="L37" s="120">
        <v>1</v>
      </c>
      <c r="M37" s="121">
        <v>35000</v>
      </c>
      <c r="N37" s="121">
        <v>185500</v>
      </c>
    </row>
    <row r="38" spans="1:14" ht="14.1" customHeight="1">
      <c r="A38" s="58"/>
      <c r="B38" s="174" t="s">
        <v>93</v>
      </c>
      <c r="C38" s="175"/>
      <c r="D38" s="176"/>
      <c r="E38" s="177"/>
      <c r="F38" s="177"/>
      <c r="G38" s="177"/>
      <c r="H38" s="177"/>
      <c r="I38" s="177"/>
      <c r="J38" s="177"/>
      <c r="K38" s="178"/>
      <c r="L38" s="65">
        <f>SUM(L30:L37)</f>
        <v>122</v>
      </c>
      <c r="M38" s="65">
        <f>SUM(M30:M37)</f>
        <v>35246817</v>
      </c>
      <c r="N38" s="65">
        <f>SUM(N30:N37)</f>
        <v>97312582.030000001</v>
      </c>
    </row>
    <row r="39" spans="1:14" ht="14.1" customHeight="1">
      <c r="A39" s="58"/>
      <c r="B39" s="182" t="s">
        <v>31</v>
      </c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4"/>
    </row>
    <row r="40" spans="1:14" ht="14.1" customHeight="1">
      <c r="A40" s="58"/>
      <c r="B40" s="46" t="s">
        <v>166</v>
      </c>
      <c r="C40" s="59" t="s">
        <v>167</v>
      </c>
      <c r="D40" s="122">
        <v>11.58</v>
      </c>
      <c r="E40" s="122">
        <v>11.58</v>
      </c>
      <c r="F40" s="122">
        <v>11.58</v>
      </c>
      <c r="G40" s="122">
        <v>11.58</v>
      </c>
      <c r="H40" s="122">
        <v>11.5</v>
      </c>
      <c r="I40" s="122">
        <v>11.58</v>
      </c>
      <c r="J40" s="122">
        <v>11.55</v>
      </c>
      <c r="K40" s="103">
        <v>0.26</v>
      </c>
      <c r="L40" s="120">
        <v>1</v>
      </c>
      <c r="M40" s="121">
        <v>126</v>
      </c>
      <c r="N40" s="121">
        <v>1459.08</v>
      </c>
    </row>
    <row r="41" spans="1:14" ht="14.1" customHeight="1">
      <c r="A41" s="58"/>
      <c r="B41" s="46" t="s">
        <v>121</v>
      </c>
      <c r="C41" s="59" t="s">
        <v>120</v>
      </c>
      <c r="D41" s="122">
        <v>9</v>
      </c>
      <c r="E41" s="122">
        <v>9</v>
      </c>
      <c r="F41" s="122">
        <v>9</v>
      </c>
      <c r="G41" s="122">
        <v>9</v>
      </c>
      <c r="H41" s="122">
        <v>8.9499999999999993</v>
      </c>
      <c r="I41" s="122">
        <v>9</v>
      </c>
      <c r="J41" s="122">
        <v>9</v>
      </c>
      <c r="K41" s="123">
        <v>0</v>
      </c>
      <c r="L41" s="120">
        <v>2</v>
      </c>
      <c r="M41" s="121">
        <v>199900</v>
      </c>
      <c r="N41" s="121">
        <v>1799100</v>
      </c>
    </row>
    <row r="42" spans="1:14" ht="14.1" customHeight="1">
      <c r="A42" s="58"/>
      <c r="B42" s="46" t="s">
        <v>127</v>
      </c>
      <c r="C42" s="59" t="s">
        <v>126</v>
      </c>
      <c r="D42" s="122">
        <v>48</v>
      </c>
      <c r="E42" s="122">
        <v>50</v>
      </c>
      <c r="F42" s="122">
        <v>48</v>
      </c>
      <c r="G42" s="122">
        <v>49.82</v>
      </c>
      <c r="H42" s="122">
        <v>47.77</v>
      </c>
      <c r="I42" s="95">
        <v>50</v>
      </c>
      <c r="J42" s="95">
        <v>47.77</v>
      </c>
      <c r="K42" s="98">
        <v>4.67</v>
      </c>
      <c r="L42" s="99">
        <v>14</v>
      </c>
      <c r="M42" s="100">
        <v>1078000</v>
      </c>
      <c r="N42" s="100">
        <v>53706500</v>
      </c>
    </row>
    <row r="43" spans="1:14" ht="14.1" customHeight="1">
      <c r="A43" s="58"/>
      <c r="B43" s="174" t="s">
        <v>94</v>
      </c>
      <c r="C43" s="175"/>
      <c r="D43" s="176"/>
      <c r="E43" s="177"/>
      <c r="F43" s="177"/>
      <c r="G43" s="177"/>
      <c r="H43" s="177"/>
      <c r="I43" s="177"/>
      <c r="J43" s="177"/>
      <c r="K43" s="178"/>
      <c r="L43" s="64">
        <f>SUM(L40:L42)</f>
        <v>17</v>
      </c>
      <c r="M43" s="61">
        <f>SUM(M40:M42)</f>
        <v>1278026</v>
      </c>
      <c r="N43" s="61">
        <f>SUM(N40:N42)</f>
        <v>55507059.079999998</v>
      </c>
    </row>
    <row r="44" spans="1:14" ht="14.1" customHeight="1">
      <c r="A44" s="58"/>
      <c r="B44" s="182" t="s">
        <v>87</v>
      </c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ht="14.1" customHeight="1">
      <c r="A45" s="58"/>
      <c r="B45" s="46" t="s">
        <v>278</v>
      </c>
      <c r="C45" s="59" t="s">
        <v>279</v>
      </c>
      <c r="D45" s="63">
        <v>6.7</v>
      </c>
      <c r="E45" s="63">
        <v>6.7</v>
      </c>
      <c r="F45" s="63">
        <v>6.65</v>
      </c>
      <c r="G45" s="63">
        <v>6.67</v>
      </c>
      <c r="H45" s="63">
        <v>6.68</v>
      </c>
      <c r="I45" s="95">
        <v>6.65</v>
      </c>
      <c r="J45" s="95">
        <v>6.65</v>
      </c>
      <c r="K45" s="98">
        <v>0</v>
      </c>
      <c r="L45" s="99">
        <v>3</v>
      </c>
      <c r="M45" s="100">
        <v>3000</v>
      </c>
      <c r="N45" s="100">
        <v>20024.150000000001</v>
      </c>
    </row>
    <row r="46" spans="1:14" ht="14.1" customHeight="1">
      <c r="A46" s="58"/>
      <c r="B46" s="46" t="s">
        <v>221</v>
      </c>
      <c r="C46" s="59" t="s">
        <v>222</v>
      </c>
      <c r="D46" s="63">
        <v>4.5999999999999996</v>
      </c>
      <c r="E46" s="63">
        <v>4.5999999999999996</v>
      </c>
      <c r="F46" s="63">
        <v>4.5999999999999996</v>
      </c>
      <c r="G46" s="63">
        <v>4.5999999999999996</v>
      </c>
      <c r="H46" s="63">
        <v>4.5999999999999996</v>
      </c>
      <c r="I46" s="95">
        <v>4.5999999999999996</v>
      </c>
      <c r="J46" s="95">
        <v>4.5999999999999996</v>
      </c>
      <c r="K46" s="98">
        <v>0</v>
      </c>
      <c r="L46" s="99">
        <v>2</v>
      </c>
      <c r="M46" s="100">
        <v>25931</v>
      </c>
      <c r="N46" s="100">
        <v>119282.6</v>
      </c>
    </row>
    <row r="47" spans="1:14" ht="14.1" customHeight="1">
      <c r="A47" s="58"/>
      <c r="B47" s="174" t="s">
        <v>229</v>
      </c>
      <c r="C47" s="175"/>
      <c r="D47" s="176"/>
      <c r="E47" s="177"/>
      <c r="F47" s="177"/>
      <c r="G47" s="177"/>
      <c r="H47" s="177"/>
      <c r="I47" s="177"/>
      <c r="J47" s="177"/>
      <c r="K47" s="178"/>
      <c r="L47" s="64">
        <f>SUM(L45:L46)</f>
        <v>5</v>
      </c>
      <c r="M47" s="61">
        <f>SUM(M45:M46)</f>
        <v>28931</v>
      </c>
      <c r="N47" s="61">
        <f>SUM(N45:N46)</f>
        <v>139306.75</v>
      </c>
    </row>
    <row r="48" spans="1:14" s="52" customFormat="1" ht="14.1" customHeight="1">
      <c r="B48" s="66" t="s">
        <v>32</v>
      </c>
      <c r="C48" s="179"/>
      <c r="D48" s="180"/>
      <c r="E48" s="180"/>
      <c r="F48" s="180"/>
      <c r="G48" s="180"/>
      <c r="H48" s="180"/>
      <c r="I48" s="180"/>
      <c r="J48" s="180"/>
      <c r="K48" s="181"/>
      <c r="L48" s="67">
        <f>L47+L43+L38+L28+L21+L17+L24</f>
        <v>1035</v>
      </c>
      <c r="M48" s="67">
        <f>M47+M43+M38+M28+M21+M17+M24</f>
        <v>1013785924</v>
      </c>
      <c r="N48" s="67">
        <f>N47+N43+N38+N28+N21+N17+N24</f>
        <v>1883269765.05</v>
      </c>
    </row>
    <row r="49" spans="1:14" s="52" customFormat="1" ht="28.5" customHeight="1">
      <c r="A49" s="51"/>
      <c r="B49" s="185" t="s">
        <v>319</v>
      </c>
      <c r="C49" s="186"/>
      <c r="D49" s="186"/>
      <c r="E49" s="186"/>
      <c r="F49" s="186"/>
      <c r="G49" s="186"/>
      <c r="H49" s="186"/>
      <c r="I49" s="186"/>
      <c r="J49" s="186"/>
      <c r="K49" s="186"/>
      <c r="L49" s="186"/>
      <c r="M49" s="186"/>
      <c r="N49" s="187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4.1" customHeight="1">
      <c r="B51" s="182" t="s">
        <v>29</v>
      </c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ht="14.1" customHeight="1">
      <c r="A52" s="58"/>
      <c r="B52" s="46" t="s">
        <v>252</v>
      </c>
      <c r="C52" s="59" t="s">
        <v>251</v>
      </c>
      <c r="D52" s="81">
        <v>0.2</v>
      </c>
      <c r="E52" s="81">
        <v>0.2</v>
      </c>
      <c r="F52" s="81">
        <v>0.2</v>
      </c>
      <c r="G52" s="86">
        <v>0.2</v>
      </c>
      <c r="H52" s="86">
        <v>0.2</v>
      </c>
      <c r="I52" s="81">
        <v>0.2</v>
      </c>
      <c r="J52" s="81">
        <v>0.2</v>
      </c>
      <c r="K52" s="82">
        <v>0</v>
      </c>
      <c r="L52" s="83">
        <v>2</v>
      </c>
      <c r="M52" s="84">
        <v>5871136</v>
      </c>
      <c r="N52" s="84">
        <v>1174227.2</v>
      </c>
    </row>
    <row r="53" spans="1:14" ht="14.1" customHeight="1">
      <c r="A53" s="58"/>
      <c r="B53" s="46" t="s">
        <v>217</v>
      </c>
      <c r="C53" s="59" t="s">
        <v>218</v>
      </c>
      <c r="D53" s="81">
        <v>0.61</v>
      </c>
      <c r="E53" s="81">
        <v>0.61</v>
      </c>
      <c r="F53" s="81">
        <v>0.61</v>
      </c>
      <c r="G53" s="86">
        <v>0.61</v>
      </c>
      <c r="H53" s="86">
        <v>0.61</v>
      </c>
      <c r="I53" s="81">
        <v>0.61</v>
      </c>
      <c r="J53" s="81">
        <v>0.61</v>
      </c>
      <c r="K53" s="82">
        <v>0</v>
      </c>
      <c r="L53" s="83">
        <v>1</v>
      </c>
      <c r="M53" s="84">
        <v>641629</v>
      </c>
      <c r="N53" s="84">
        <v>391393.69</v>
      </c>
    </row>
    <row r="54" spans="1:14" ht="14.1" customHeight="1">
      <c r="A54" s="58"/>
      <c r="B54" s="174" t="s">
        <v>91</v>
      </c>
      <c r="C54" s="175"/>
      <c r="D54" s="176"/>
      <c r="E54" s="177"/>
      <c r="F54" s="177"/>
      <c r="G54" s="177"/>
      <c r="H54" s="177"/>
      <c r="I54" s="177"/>
      <c r="J54" s="177"/>
      <c r="K54" s="178"/>
      <c r="L54" s="65">
        <f>SUM(L52:L53)</f>
        <v>3</v>
      </c>
      <c r="M54" s="65">
        <f>SUM(M52:M53)</f>
        <v>6512765</v>
      </c>
      <c r="N54" s="65">
        <f>SUM(N52:N53)</f>
        <v>1565620.89</v>
      </c>
    </row>
    <row r="55" spans="1:14" s="52" customFormat="1" ht="14.1" customHeight="1">
      <c r="B55" s="182" t="s">
        <v>96</v>
      </c>
      <c r="C55" s="183"/>
      <c r="D55" s="183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ht="14.1" customHeight="1">
      <c r="A56" s="58"/>
      <c r="B56" s="46" t="s">
        <v>288</v>
      </c>
      <c r="C56" s="59" t="s">
        <v>289</v>
      </c>
      <c r="D56" s="122">
        <v>4</v>
      </c>
      <c r="E56" s="122">
        <v>4</v>
      </c>
      <c r="F56" s="122">
        <v>4</v>
      </c>
      <c r="G56" s="122">
        <v>4</v>
      </c>
      <c r="H56" s="122">
        <v>3.81</v>
      </c>
      <c r="I56" s="122">
        <v>4</v>
      </c>
      <c r="J56" s="122">
        <v>3.81</v>
      </c>
      <c r="K56" s="123">
        <v>4.99</v>
      </c>
      <c r="L56" s="120">
        <v>4</v>
      </c>
      <c r="M56" s="121">
        <v>75232</v>
      </c>
      <c r="N56" s="121">
        <v>300928</v>
      </c>
    </row>
    <row r="57" spans="1:14" ht="14.1" customHeight="1">
      <c r="A57" s="58"/>
      <c r="B57" s="174" t="s">
        <v>293</v>
      </c>
      <c r="C57" s="175"/>
      <c r="D57" s="176"/>
      <c r="E57" s="177"/>
      <c r="F57" s="177"/>
      <c r="G57" s="177"/>
      <c r="H57" s="177"/>
      <c r="I57" s="177"/>
      <c r="J57" s="177"/>
      <c r="K57" s="178"/>
      <c r="L57" s="65">
        <f>SUM(L55:L56)</f>
        <v>4</v>
      </c>
      <c r="M57" s="65">
        <f>SUM(M55:M56)</f>
        <v>75232</v>
      </c>
      <c r="N57" s="65">
        <f>SUM(N55:N56)</f>
        <v>300928</v>
      </c>
    </row>
    <row r="58" spans="1:14" ht="14.1" customHeight="1">
      <c r="A58" s="58"/>
      <c r="B58" s="182" t="s">
        <v>86</v>
      </c>
      <c r="C58" s="183"/>
      <c r="D58" s="183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ht="14.1" customHeight="1">
      <c r="A59" s="58"/>
      <c r="B59" s="46" t="s">
        <v>33</v>
      </c>
      <c r="C59" s="59" t="s">
        <v>34</v>
      </c>
      <c r="D59" s="81">
        <v>1.79</v>
      </c>
      <c r="E59" s="81">
        <v>1.89</v>
      </c>
      <c r="F59" s="81">
        <v>1.79</v>
      </c>
      <c r="G59" s="86">
        <v>1.82</v>
      </c>
      <c r="H59" s="86">
        <v>1.79</v>
      </c>
      <c r="I59" s="81">
        <v>1.88</v>
      </c>
      <c r="J59" s="81">
        <v>1.8</v>
      </c>
      <c r="K59" s="82">
        <v>4.4400000000000004</v>
      </c>
      <c r="L59" s="83">
        <v>43</v>
      </c>
      <c r="M59" s="84">
        <v>4616164</v>
      </c>
      <c r="N59" s="84">
        <v>8419491.7599999998</v>
      </c>
    </row>
    <row r="60" spans="1:14" ht="14.1" customHeight="1">
      <c r="A60" s="58"/>
      <c r="B60" s="174" t="s">
        <v>93</v>
      </c>
      <c r="C60" s="175"/>
      <c r="D60" s="176"/>
      <c r="E60" s="177"/>
      <c r="F60" s="177"/>
      <c r="G60" s="177"/>
      <c r="H60" s="177"/>
      <c r="I60" s="177"/>
      <c r="J60" s="177"/>
      <c r="K60" s="178"/>
      <c r="L60" s="65">
        <f>SUM(L59:L59)</f>
        <v>43</v>
      </c>
      <c r="M60" s="65">
        <f>SUM(M59:M59)</f>
        <v>4616164</v>
      </c>
      <c r="N60" s="65">
        <f>SUM(N59:N59)</f>
        <v>8419491.7599999998</v>
      </c>
    </row>
    <row r="61" spans="1:14" ht="14.1" customHeight="1">
      <c r="A61" s="58"/>
      <c r="B61" s="182" t="s">
        <v>86</v>
      </c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ht="14.1" customHeight="1">
      <c r="A62" s="58"/>
      <c r="B62" s="46" t="s">
        <v>35</v>
      </c>
      <c r="C62" s="59" t="s">
        <v>36</v>
      </c>
      <c r="D62" s="86">
        <v>2.75</v>
      </c>
      <c r="E62" s="86">
        <v>2.87</v>
      </c>
      <c r="F62" s="86">
        <v>2.75</v>
      </c>
      <c r="G62" s="86">
        <v>2.81</v>
      </c>
      <c r="H62" s="86">
        <v>2.73</v>
      </c>
      <c r="I62" s="86">
        <v>2.8</v>
      </c>
      <c r="J62" s="86">
        <v>2.75</v>
      </c>
      <c r="K62" s="91">
        <v>1.82</v>
      </c>
      <c r="L62" s="92">
        <v>15</v>
      </c>
      <c r="M62" s="93">
        <v>738000</v>
      </c>
      <c r="N62" s="93">
        <v>2072850</v>
      </c>
    </row>
    <row r="63" spans="1:14" ht="14.1" customHeight="1">
      <c r="A63" s="58"/>
      <c r="B63" s="174" t="s">
        <v>93</v>
      </c>
      <c r="C63" s="175"/>
      <c r="D63" s="176"/>
      <c r="E63" s="177"/>
      <c r="F63" s="177"/>
      <c r="G63" s="177"/>
      <c r="H63" s="177"/>
      <c r="I63" s="177"/>
      <c r="J63" s="177"/>
      <c r="K63" s="178"/>
      <c r="L63" s="65">
        <f>SUM(L62:L62)</f>
        <v>15</v>
      </c>
      <c r="M63" s="65">
        <f>SUM(M62:M62)</f>
        <v>738000</v>
      </c>
      <c r="N63" s="65">
        <f>SUM(N62:N62)</f>
        <v>2072850</v>
      </c>
    </row>
    <row r="64" spans="1:14" ht="14.1" customHeight="1">
      <c r="A64" s="58"/>
      <c r="B64" s="182" t="s">
        <v>31</v>
      </c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4"/>
    </row>
    <row r="65" spans="1:14" ht="14.1" customHeight="1">
      <c r="A65" s="58"/>
      <c r="B65" s="46" t="s">
        <v>157</v>
      </c>
      <c r="C65" s="59" t="s">
        <v>158</v>
      </c>
      <c r="D65" s="81">
        <v>27</v>
      </c>
      <c r="E65" s="81">
        <v>28</v>
      </c>
      <c r="F65" s="81">
        <v>27</v>
      </c>
      <c r="G65" s="86">
        <v>27.01</v>
      </c>
      <c r="H65" s="81">
        <v>27</v>
      </c>
      <c r="I65" s="81">
        <v>28</v>
      </c>
      <c r="J65" s="81">
        <v>27</v>
      </c>
      <c r="K65" s="82">
        <v>3.7</v>
      </c>
      <c r="L65" s="83">
        <v>3</v>
      </c>
      <c r="M65" s="84">
        <v>136739</v>
      </c>
      <c r="N65" s="84">
        <v>3692953</v>
      </c>
    </row>
    <row r="66" spans="1:14" ht="14.1" customHeight="1">
      <c r="A66" s="58"/>
      <c r="B66" s="174" t="s">
        <v>94</v>
      </c>
      <c r="C66" s="175"/>
      <c r="D66" s="176"/>
      <c r="E66" s="190"/>
      <c r="F66" s="190"/>
      <c r="G66" s="190"/>
      <c r="H66" s="190"/>
      <c r="I66" s="190"/>
      <c r="J66" s="190"/>
      <c r="K66" s="178"/>
      <c r="L66" s="65">
        <f>L65</f>
        <v>3</v>
      </c>
      <c r="M66" s="65">
        <f t="shared" ref="M66:N66" si="0">M65</f>
        <v>136739</v>
      </c>
      <c r="N66" s="65">
        <f t="shared" si="0"/>
        <v>3692953</v>
      </c>
    </row>
    <row r="67" spans="1:14" s="52" customFormat="1" ht="14.1" customHeight="1">
      <c r="B67" s="66" t="s">
        <v>145</v>
      </c>
      <c r="C67" s="179"/>
      <c r="D67" s="188"/>
      <c r="E67" s="188"/>
      <c r="F67" s="188"/>
      <c r="G67" s="188"/>
      <c r="H67" s="188"/>
      <c r="I67" s="188"/>
      <c r="J67" s="188"/>
      <c r="K67" s="181"/>
      <c r="L67" s="67">
        <f>L63+L60+L54+L57+L66</f>
        <v>68</v>
      </c>
      <c r="M67" s="67">
        <f t="shared" ref="M67:N67" si="1">M63+M60+M54+M57+M66</f>
        <v>12078900</v>
      </c>
      <c r="N67" s="67">
        <f t="shared" si="1"/>
        <v>16051843.65</v>
      </c>
    </row>
    <row r="68" spans="1:14" s="52" customFormat="1" ht="30" customHeight="1">
      <c r="A68" s="51"/>
      <c r="B68" s="185" t="s">
        <v>320</v>
      </c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7"/>
    </row>
    <row r="69" spans="1:14" s="52" customFormat="1" ht="48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s="52" customFormat="1" ht="14.1" customHeight="1">
      <c r="B70" s="182" t="s">
        <v>29</v>
      </c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4"/>
    </row>
    <row r="71" spans="1:14" ht="14.1" customHeight="1">
      <c r="A71" s="58"/>
      <c r="B71" s="46" t="s">
        <v>176</v>
      </c>
      <c r="C71" s="59" t="s">
        <v>177</v>
      </c>
      <c r="D71" s="86">
        <v>0.14000000000000001</v>
      </c>
      <c r="E71" s="86">
        <v>0.15</v>
      </c>
      <c r="F71" s="86">
        <v>0.14000000000000001</v>
      </c>
      <c r="G71" s="86">
        <v>0.14000000000000001</v>
      </c>
      <c r="H71" s="86">
        <v>0.13</v>
      </c>
      <c r="I71" s="86">
        <v>0.15</v>
      </c>
      <c r="J71" s="86">
        <v>0.14000000000000001</v>
      </c>
      <c r="K71" s="91">
        <v>7.14</v>
      </c>
      <c r="L71" s="92">
        <v>48</v>
      </c>
      <c r="M71" s="93">
        <v>232076817</v>
      </c>
      <c r="N71" s="93">
        <v>32510809.379999999</v>
      </c>
    </row>
    <row r="72" spans="1:14" ht="14.1" customHeight="1">
      <c r="A72" s="58"/>
      <c r="B72" s="174" t="s">
        <v>91</v>
      </c>
      <c r="C72" s="175"/>
      <c r="D72" s="176"/>
      <c r="E72" s="190"/>
      <c r="F72" s="190"/>
      <c r="G72" s="190"/>
      <c r="H72" s="190"/>
      <c r="I72" s="190"/>
      <c r="J72" s="190"/>
      <c r="K72" s="178"/>
      <c r="L72" s="65">
        <f>SUM(L70:L71)</f>
        <v>48</v>
      </c>
      <c r="M72" s="65">
        <f t="shared" ref="M72:N72" si="2">SUM(M70:M71)</f>
        <v>232076817</v>
      </c>
      <c r="N72" s="65">
        <f t="shared" si="2"/>
        <v>32510809.379999999</v>
      </c>
    </row>
    <row r="73" spans="1:14" ht="14.1" customHeight="1">
      <c r="A73" s="58"/>
      <c r="B73" s="182" t="s">
        <v>86</v>
      </c>
      <c r="C73" s="183"/>
      <c r="D73" s="183"/>
      <c r="E73" s="183"/>
      <c r="F73" s="183"/>
      <c r="G73" s="183"/>
      <c r="H73" s="183"/>
      <c r="I73" s="183"/>
      <c r="J73" s="183"/>
      <c r="K73" s="183"/>
      <c r="L73" s="183"/>
      <c r="M73" s="183"/>
      <c r="N73" s="184"/>
    </row>
    <row r="74" spans="1:14" ht="14.1" customHeight="1">
      <c r="A74" s="58"/>
      <c r="B74" s="46" t="s">
        <v>242</v>
      </c>
      <c r="C74" s="59" t="s">
        <v>243</v>
      </c>
      <c r="D74" s="86">
        <v>0.83</v>
      </c>
      <c r="E74" s="86">
        <v>0.83</v>
      </c>
      <c r="F74" s="86">
        <v>0.83</v>
      </c>
      <c r="G74" s="86">
        <v>0.83</v>
      </c>
      <c r="H74" s="86">
        <v>0.84</v>
      </c>
      <c r="I74" s="86">
        <v>0.83</v>
      </c>
      <c r="J74" s="86">
        <v>0.84</v>
      </c>
      <c r="K74" s="91">
        <v>-1.19</v>
      </c>
      <c r="L74" s="92">
        <v>6</v>
      </c>
      <c r="M74" s="93">
        <v>48868</v>
      </c>
      <c r="N74" s="93">
        <v>40560.44</v>
      </c>
    </row>
    <row r="75" spans="1:14" ht="14.1" customHeight="1">
      <c r="A75" s="58"/>
      <c r="B75" s="174" t="s">
        <v>93</v>
      </c>
      <c r="C75" s="175"/>
      <c r="D75" s="176"/>
      <c r="E75" s="177"/>
      <c r="F75" s="177"/>
      <c r="G75" s="177"/>
      <c r="H75" s="177"/>
      <c r="I75" s="177"/>
      <c r="J75" s="177"/>
      <c r="K75" s="178"/>
      <c r="L75" s="65">
        <f>SUM(L74:L74)</f>
        <v>6</v>
      </c>
      <c r="M75" s="65">
        <f>SUM(M74:M74)</f>
        <v>48868</v>
      </c>
      <c r="N75" s="65">
        <f>SUM(N74:N74)</f>
        <v>40560.44</v>
      </c>
    </row>
    <row r="76" spans="1:14" ht="14.1" customHeight="1">
      <c r="A76" s="58"/>
      <c r="B76" s="182" t="s">
        <v>86</v>
      </c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4"/>
    </row>
    <row r="77" spans="1:14" ht="14.1" customHeight="1">
      <c r="A77" s="58"/>
      <c r="B77" s="101" t="s">
        <v>116</v>
      </c>
      <c r="C77" s="102" t="s">
        <v>117</v>
      </c>
      <c r="D77" s="94">
        <v>1.8</v>
      </c>
      <c r="E77" s="94">
        <v>1.8</v>
      </c>
      <c r="F77" s="95">
        <v>1.8</v>
      </c>
      <c r="G77" s="95">
        <v>1.8</v>
      </c>
      <c r="H77" s="95">
        <v>1.79</v>
      </c>
      <c r="I77" s="95">
        <v>1.8</v>
      </c>
      <c r="J77" s="95">
        <v>1.8</v>
      </c>
      <c r="K77" s="98">
        <v>0</v>
      </c>
      <c r="L77" s="99">
        <v>2</v>
      </c>
      <c r="M77" s="100">
        <v>599490</v>
      </c>
      <c r="N77" s="100">
        <v>1079082</v>
      </c>
    </row>
    <row r="78" spans="1:14" ht="14.1" customHeight="1">
      <c r="A78" s="58"/>
      <c r="B78" s="101" t="s">
        <v>180</v>
      </c>
      <c r="C78" s="102" t="s">
        <v>181</v>
      </c>
      <c r="D78" s="94">
        <v>1.5</v>
      </c>
      <c r="E78" s="94">
        <v>1.5</v>
      </c>
      <c r="F78" s="95">
        <v>1.5</v>
      </c>
      <c r="G78" s="95">
        <v>1.5</v>
      </c>
      <c r="H78" s="95">
        <v>1.5</v>
      </c>
      <c r="I78" s="95">
        <v>1.5</v>
      </c>
      <c r="J78" s="95">
        <v>1.5</v>
      </c>
      <c r="K78" s="98">
        <v>0</v>
      </c>
      <c r="L78" s="99">
        <v>1</v>
      </c>
      <c r="M78" s="100">
        <v>248485</v>
      </c>
      <c r="N78" s="100">
        <v>372727.5</v>
      </c>
    </row>
    <row r="79" spans="1:14" ht="14.1" customHeight="1">
      <c r="A79" s="58"/>
      <c r="B79" s="101" t="s">
        <v>302</v>
      </c>
      <c r="C79" s="102" t="s">
        <v>301</v>
      </c>
      <c r="D79" s="94">
        <v>2.84</v>
      </c>
      <c r="E79" s="94">
        <v>2.98</v>
      </c>
      <c r="F79" s="95">
        <v>2.84</v>
      </c>
      <c r="G79" s="95">
        <v>2.98</v>
      </c>
      <c r="H79" s="95">
        <v>2.84</v>
      </c>
      <c r="I79" s="95">
        <v>2.98</v>
      </c>
      <c r="J79" s="95">
        <v>2.84</v>
      </c>
      <c r="K79" s="98">
        <v>4.93</v>
      </c>
      <c r="L79" s="99">
        <v>27</v>
      </c>
      <c r="M79" s="100">
        <v>3938388</v>
      </c>
      <c r="N79" s="100">
        <v>11718845.140000001</v>
      </c>
    </row>
    <row r="80" spans="1:14" ht="14.1" customHeight="1">
      <c r="A80" s="58"/>
      <c r="B80" s="101" t="s">
        <v>114</v>
      </c>
      <c r="C80" s="102" t="s">
        <v>115</v>
      </c>
      <c r="D80" s="94">
        <v>1.19</v>
      </c>
      <c r="E80" s="94">
        <v>1.19</v>
      </c>
      <c r="F80" s="95">
        <v>1.19</v>
      </c>
      <c r="G80" s="95">
        <v>1.19</v>
      </c>
      <c r="H80" s="95">
        <v>1.1399999999999999</v>
      </c>
      <c r="I80" s="95">
        <v>1.19</v>
      </c>
      <c r="J80" s="95">
        <v>1.1399999999999999</v>
      </c>
      <c r="K80" s="98">
        <v>4.3899999999999997</v>
      </c>
      <c r="L80" s="99">
        <v>1</v>
      </c>
      <c r="M80" s="100">
        <v>5000</v>
      </c>
      <c r="N80" s="100">
        <v>5950</v>
      </c>
    </row>
    <row r="81" spans="1:14" ht="14.1" customHeight="1">
      <c r="A81" s="58"/>
      <c r="B81" s="101" t="s">
        <v>259</v>
      </c>
      <c r="C81" s="102" t="s">
        <v>260</v>
      </c>
      <c r="D81" s="94">
        <v>1.85</v>
      </c>
      <c r="E81" s="122">
        <v>1.97</v>
      </c>
      <c r="F81" s="122">
        <v>1.85</v>
      </c>
      <c r="G81" s="122">
        <v>1.9</v>
      </c>
      <c r="H81" s="122">
        <v>1.88</v>
      </c>
      <c r="I81" s="122">
        <v>1.97</v>
      </c>
      <c r="J81" s="122">
        <v>1.88</v>
      </c>
      <c r="K81" s="123">
        <v>4.79</v>
      </c>
      <c r="L81" s="120">
        <v>4</v>
      </c>
      <c r="M81" s="121">
        <v>50675</v>
      </c>
      <c r="N81" s="121">
        <v>96072.98</v>
      </c>
    </row>
    <row r="82" spans="1:14" ht="14.1" customHeight="1">
      <c r="A82" s="58"/>
      <c r="B82" s="101" t="s">
        <v>38</v>
      </c>
      <c r="C82" s="102" t="s">
        <v>39</v>
      </c>
      <c r="D82" s="94">
        <v>1.29</v>
      </c>
      <c r="E82" s="95">
        <v>1.31</v>
      </c>
      <c r="F82" s="95">
        <v>1.27</v>
      </c>
      <c r="G82" s="95">
        <v>1.29</v>
      </c>
      <c r="H82" s="95">
        <v>1.26</v>
      </c>
      <c r="I82" s="95">
        <v>1.3</v>
      </c>
      <c r="J82" s="95">
        <v>1.26</v>
      </c>
      <c r="K82" s="98">
        <v>3.17</v>
      </c>
      <c r="L82" s="99">
        <v>14</v>
      </c>
      <c r="M82" s="100">
        <v>3054765</v>
      </c>
      <c r="N82" s="100">
        <v>3937844.5</v>
      </c>
    </row>
    <row r="83" spans="1:14" ht="14.1" customHeight="1">
      <c r="A83" s="58"/>
      <c r="B83" s="174" t="s">
        <v>93</v>
      </c>
      <c r="C83" s="175"/>
      <c r="D83" s="176"/>
      <c r="E83" s="190"/>
      <c r="F83" s="190"/>
      <c r="G83" s="190"/>
      <c r="H83" s="190"/>
      <c r="I83" s="190"/>
      <c r="J83" s="190"/>
      <c r="K83" s="178"/>
      <c r="L83" s="65">
        <f>SUM(L77:L82)</f>
        <v>49</v>
      </c>
      <c r="M83" s="65">
        <f>SUM(M77:M82)</f>
        <v>7896803</v>
      </c>
      <c r="N83" s="65">
        <f>SUM(N77:N82)</f>
        <v>17210522.120000001</v>
      </c>
    </row>
    <row r="84" spans="1:14" ht="14.1" customHeight="1">
      <c r="A84" s="58"/>
      <c r="B84" s="182" t="s">
        <v>31</v>
      </c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4"/>
    </row>
    <row r="85" spans="1:14" ht="14.1" customHeight="1">
      <c r="A85" s="58"/>
      <c r="B85" s="101" t="s">
        <v>286</v>
      </c>
      <c r="C85" s="102" t="s">
        <v>287</v>
      </c>
      <c r="D85" s="81">
        <v>19.2</v>
      </c>
      <c r="E85" s="81">
        <v>19.2</v>
      </c>
      <c r="F85" s="81">
        <v>19</v>
      </c>
      <c r="G85" s="86">
        <v>19.149999999999999</v>
      </c>
      <c r="H85" s="86">
        <v>19</v>
      </c>
      <c r="I85" s="81">
        <v>19.2</v>
      </c>
      <c r="J85" s="81">
        <v>19</v>
      </c>
      <c r="K85" s="82">
        <v>1.05</v>
      </c>
      <c r="L85" s="83">
        <v>28</v>
      </c>
      <c r="M85" s="84">
        <v>672849</v>
      </c>
      <c r="N85" s="84">
        <v>12883498.6</v>
      </c>
    </row>
    <row r="86" spans="1:14" ht="14.1" customHeight="1">
      <c r="A86" s="58"/>
      <c r="B86" s="174" t="s">
        <v>94</v>
      </c>
      <c r="C86" s="175"/>
      <c r="D86" s="176"/>
      <c r="E86" s="190"/>
      <c r="F86" s="190"/>
      <c r="G86" s="190"/>
      <c r="H86" s="190"/>
      <c r="I86" s="190"/>
      <c r="J86" s="190"/>
      <c r="K86" s="178"/>
      <c r="L86" s="65">
        <f>L85</f>
        <v>28</v>
      </c>
      <c r="M86" s="65">
        <f t="shared" ref="M86:N86" si="3">M85</f>
        <v>672849</v>
      </c>
      <c r="N86" s="65">
        <f t="shared" si="3"/>
        <v>12883498.6</v>
      </c>
    </row>
    <row r="87" spans="1:14" ht="14.1" customHeight="1">
      <c r="A87" s="58"/>
      <c r="B87" s="182" t="s">
        <v>87</v>
      </c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4"/>
    </row>
    <row r="88" spans="1:14" ht="14.1" customHeight="1">
      <c r="A88" s="58"/>
      <c r="B88" s="46" t="s">
        <v>236</v>
      </c>
      <c r="C88" s="59" t="s">
        <v>237</v>
      </c>
      <c r="D88" s="63">
        <v>4.91</v>
      </c>
      <c r="E88" s="81">
        <v>4.91</v>
      </c>
      <c r="F88" s="81">
        <v>4.9000000000000004</v>
      </c>
      <c r="G88" s="81">
        <v>4.91</v>
      </c>
      <c r="H88" s="81">
        <v>4.92</v>
      </c>
      <c r="I88" s="81">
        <v>4.91</v>
      </c>
      <c r="J88" s="81">
        <v>4.91</v>
      </c>
      <c r="K88" s="82">
        <v>0</v>
      </c>
      <c r="L88" s="83">
        <v>23</v>
      </c>
      <c r="M88" s="84">
        <v>1768913</v>
      </c>
      <c r="N88" s="84">
        <v>8684362.8300000001</v>
      </c>
    </row>
    <row r="89" spans="1:14" ht="14.1" customHeight="1">
      <c r="A89" s="58"/>
      <c r="B89" s="174" t="s">
        <v>229</v>
      </c>
      <c r="C89" s="175"/>
      <c r="D89" s="176"/>
      <c r="E89" s="190"/>
      <c r="F89" s="190"/>
      <c r="G89" s="190"/>
      <c r="H89" s="190"/>
      <c r="I89" s="190"/>
      <c r="J89" s="190"/>
      <c r="K89" s="178"/>
      <c r="L89" s="64">
        <f>L88</f>
        <v>23</v>
      </c>
      <c r="M89" s="64">
        <f t="shared" ref="M89:N89" si="4">M88</f>
        <v>1768913</v>
      </c>
      <c r="N89" s="84">
        <f t="shared" si="4"/>
        <v>8684362.8300000001</v>
      </c>
    </row>
    <row r="90" spans="1:14" s="52" customFormat="1" ht="14.1" customHeight="1">
      <c r="B90" s="66" t="s">
        <v>71</v>
      </c>
      <c r="C90" s="179"/>
      <c r="D90" s="188"/>
      <c r="E90" s="188"/>
      <c r="F90" s="188"/>
      <c r="G90" s="188"/>
      <c r="H90" s="188"/>
      <c r="I90" s="188"/>
      <c r="J90" s="188"/>
      <c r="K90" s="181"/>
      <c r="L90" s="67">
        <f>L89+L86+L83+L72+L75</f>
        <v>154</v>
      </c>
      <c r="M90" s="67">
        <f>M89+M86+M83+M72+M75</f>
        <v>242464250</v>
      </c>
      <c r="N90" s="67">
        <f>N89+N86+N83+N72+N75</f>
        <v>71329753.36999999</v>
      </c>
    </row>
    <row r="91" spans="1:14" s="52" customFormat="1" ht="14.1" customHeight="1">
      <c r="B91" s="66" t="s">
        <v>40</v>
      </c>
      <c r="C91" s="179"/>
      <c r="D91" s="188"/>
      <c r="E91" s="188"/>
      <c r="F91" s="188"/>
      <c r="G91" s="188"/>
      <c r="H91" s="188"/>
      <c r="I91" s="188"/>
      <c r="J91" s="188"/>
      <c r="K91" s="181"/>
      <c r="L91" s="67">
        <f>L90+L67+L48</f>
        <v>1257</v>
      </c>
      <c r="M91" s="67">
        <f>M90+M67+M48</f>
        <v>1268329074</v>
      </c>
      <c r="N91" s="67">
        <f>N90+N67+N48</f>
        <v>1970651362.0699999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8">
    <mergeCell ref="B29:N29"/>
    <mergeCell ref="D38:K38"/>
    <mergeCell ref="B38:C38"/>
    <mergeCell ref="C48:K48"/>
    <mergeCell ref="B39:N39"/>
    <mergeCell ref="D43:K43"/>
    <mergeCell ref="B43:C43"/>
    <mergeCell ref="B44:N44"/>
    <mergeCell ref="B47:C47"/>
    <mergeCell ref="D47:K47"/>
    <mergeCell ref="B21:C21"/>
    <mergeCell ref="D21:K21"/>
    <mergeCell ref="B25:N25"/>
    <mergeCell ref="B28:C28"/>
    <mergeCell ref="D28:K28"/>
    <mergeCell ref="B22:N22"/>
    <mergeCell ref="B24:C24"/>
    <mergeCell ref="D24:K24"/>
    <mergeCell ref="B1:N1"/>
    <mergeCell ref="B3:N3"/>
    <mergeCell ref="B17:C17"/>
    <mergeCell ref="D17:K17"/>
    <mergeCell ref="B18:N18"/>
    <mergeCell ref="C91:K91"/>
    <mergeCell ref="B68:N68"/>
    <mergeCell ref="C90:K90"/>
    <mergeCell ref="B76:N76"/>
    <mergeCell ref="B83:C83"/>
    <mergeCell ref="D83:K83"/>
    <mergeCell ref="B87:N87"/>
    <mergeCell ref="B89:C89"/>
    <mergeCell ref="D89:K89"/>
    <mergeCell ref="B86:C86"/>
    <mergeCell ref="D86:K86"/>
    <mergeCell ref="B84:N84"/>
    <mergeCell ref="B70:N70"/>
    <mergeCell ref="B72:C72"/>
    <mergeCell ref="D72:K72"/>
    <mergeCell ref="B73:N73"/>
    <mergeCell ref="B61:N61"/>
    <mergeCell ref="B49:N49"/>
    <mergeCell ref="B58:N58"/>
    <mergeCell ref="B60:C60"/>
    <mergeCell ref="D60:K60"/>
    <mergeCell ref="B51:N51"/>
    <mergeCell ref="B54:C54"/>
    <mergeCell ref="D54:K54"/>
    <mergeCell ref="B55:N55"/>
    <mergeCell ref="B57:C57"/>
    <mergeCell ref="D57:K57"/>
    <mergeCell ref="B75:C75"/>
    <mergeCell ref="D75:K75"/>
    <mergeCell ref="B63:C63"/>
    <mergeCell ref="D63:K63"/>
    <mergeCell ref="C67:K67"/>
    <mergeCell ref="B64:N64"/>
    <mergeCell ref="B66:C66"/>
    <mergeCell ref="D66:K66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15" zoomScaleNormal="115" workbookViewId="0">
      <selection activeCell="I7" sqref="I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4" t="s">
        <v>317</v>
      </c>
      <c r="B1" s="194"/>
      <c r="C1" s="194"/>
      <c r="D1" s="194"/>
    </row>
    <row r="2" spans="1:4" ht="12.9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95" customHeight="1">
      <c r="A3" s="195" t="s">
        <v>29</v>
      </c>
      <c r="B3" s="196"/>
      <c r="C3" s="196"/>
      <c r="D3" s="197"/>
    </row>
    <row r="4" spans="1:4" ht="12.95" customHeight="1">
      <c r="A4" s="46" t="s">
        <v>273</v>
      </c>
      <c r="B4" s="59" t="s">
        <v>274</v>
      </c>
      <c r="C4" s="63">
        <v>0.67</v>
      </c>
      <c r="D4" s="81">
        <v>0.67</v>
      </c>
    </row>
    <row r="5" spans="1:4" ht="12.95" customHeight="1">
      <c r="A5" s="46" t="s">
        <v>205</v>
      </c>
      <c r="B5" s="59" t="s">
        <v>206</v>
      </c>
      <c r="C5" s="63">
        <v>0.26</v>
      </c>
      <c r="D5" s="122">
        <v>0.26</v>
      </c>
    </row>
    <row r="6" spans="1:4" ht="12.95" customHeight="1">
      <c r="A6" s="46" t="s">
        <v>155</v>
      </c>
      <c r="B6" s="59" t="s">
        <v>156</v>
      </c>
      <c r="C6" s="63">
        <v>1.1000000000000001</v>
      </c>
      <c r="D6" s="81">
        <v>1.1000000000000001</v>
      </c>
    </row>
    <row r="7" spans="1:4" ht="12.95" customHeight="1">
      <c r="A7" s="46" t="s">
        <v>280</v>
      </c>
      <c r="B7" s="59" t="s">
        <v>281</v>
      </c>
      <c r="C7" s="63">
        <v>0.75</v>
      </c>
      <c r="D7" s="81">
        <v>0.75</v>
      </c>
    </row>
    <row r="8" spans="1:4" ht="12.95" customHeight="1">
      <c r="A8" s="46" t="s">
        <v>203</v>
      </c>
      <c r="B8" s="59" t="s">
        <v>204</v>
      </c>
      <c r="C8" s="47">
        <v>0.78</v>
      </c>
      <c r="D8" s="47">
        <v>0.78</v>
      </c>
    </row>
    <row r="9" spans="1:4" ht="12.95" customHeight="1">
      <c r="A9" s="46" t="s">
        <v>193</v>
      </c>
      <c r="B9" s="59" t="s">
        <v>194</v>
      </c>
      <c r="C9" s="47">
        <v>2.2000000000000002</v>
      </c>
      <c r="D9" s="47">
        <v>2.2000000000000002</v>
      </c>
    </row>
    <row r="10" spans="1:4" ht="12.95" customHeight="1">
      <c r="A10" s="191" t="s">
        <v>96</v>
      </c>
      <c r="B10" s="192" t="s">
        <v>96</v>
      </c>
      <c r="C10" s="192"/>
      <c r="D10" s="193"/>
    </row>
    <row r="11" spans="1:4" ht="12.95" customHeight="1">
      <c r="A11" s="46" t="s">
        <v>147</v>
      </c>
      <c r="B11" s="59" t="s">
        <v>146</v>
      </c>
      <c r="C11" s="122">
        <v>0.7</v>
      </c>
      <c r="D11" s="122">
        <v>0.7</v>
      </c>
    </row>
    <row r="12" spans="1:4" ht="12.95" customHeight="1">
      <c r="A12" s="46" t="s">
        <v>227</v>
      </c>
      <c r="B12" s="59" t="s">
        <v>228</v>
      </c>
      <c r="C12" s="86">
        <v>0.43</v>
      </c>
      <c r="D12" s="81">
        <v>0.43</v>
      </c>
    </row>
    <row r="13" spans="1:4" ht="12.95" customHeight="1">
      <c r="A13" s="191" t="s">
        <v>85</v>
      </c>
      <c r="B13" s="192"/>
      <c r="C13" s="192"/>
      <c r="D13" s="193"/>
    </row>
    <row r="14" spans="1:4" ht="12.95" customHeight="1">
      <c r="A14" s="46" t="s">
        <v>98</v>
      </c>
      <c r="B14" s="59" t="s">
        <v>97</v>
      </c>
      <c r="C14" s="86">
        <v>6.8</v>
      </c>
      <c r="D14" s="81">
        <v>6.8</v>
      </c>
    </row>
    <row r="15" spans="1:4" ht="12.95" customHeight="1">
      <c r="A15" s="46" t="s">
        <v>219</v>
      </c>
      <c r="B15" s="59" t="s">
        <v>220</v>
      </c>
      <c r="C15" s="86">
        <v>0.77</v>
      </c>
      <c r="D15" s="81">
        <v>0.77</v>
      </c>
    </row>
    <row r="16" spans="1:4" ht="12.95" customHeight="1">
      <c r="A16" s="46" t="s">
        <v>197</v>
      </c>
      <c r="B16" s="59" t="s">
        <v>198</v>
      </c>
      <c r="C16" s="86">
        <v>0.66</v>
      </c>
      <c r="D16" s="81">
        <v>0.66</v>
      </c>
    </row>
    <row r="17" spans="1:4" ht="12.95" customHeight="1">
      <c r="A17" s="46" t="s">
        <v>209</v>
      </c>
      <c r="B17" s="59" t="s">
        <v>210</v>
      </c>
      <c r="C17" s="86">
        <v>4</v>
      </c>
      <c r="D17" s="81">
        <v>4.1900000000000004</v>
      </c>
    </row>
    <row r="18" spans="1:4" ht="12.95" customHeight="1">
      <c r="A18" s="191" t="s">
        <v>86</v>
      </c>
      <c r="B18" s="192"/>
      <c r="C18" s="192"/>
      <c r="D18" s="193"/>
    </row>
    <row r="19" spans="1:4" ht="12.95" customHeight="1">
      <c r="A19" s="46" t="s">
        <v>185</v>
      </c>
      <c r="B19" s="59" t="s">
        <v>150</v>
      </c>
      <c r="C19" s="81">
        <v>2.1</v>
      </c>
      <c r="D19" s="81">
        <v>2.1</v>
      </c>
    </row>
    <row r="20" spans="1:4" ht="12.95" customHeight="1">
      <c r="A20" s="46" t="s">
        <v>134</v>
      </c>
      <c r="B20" s="59" t="s">
        <v>135</v>
      </c>
      <c r="C20" s="122">
        <v>1.84</v>
      </c>
      <c r="D20" s="122">
        <v>1.84</v>
      </c>
    </row>
    <row r="21" spans="1:4" ht="12.95" customHeight="1">
      <c r="A21" s="195" t="s">
        <v>31</v>
      </c>
      <c r="B21" s="196" t="s">
        <v>31</v>
      </c>
      <c r="C21" s="196"/>
      <c r="D21" s="197"/>
    </row>
    <row r="22" spans="1:4" ht="12.95" customHeight="1">
      <c r="A22" s="46" t="s">
        <v>257</v>
      </c>
      <c r="B22" s="59" t="s">
        <v>258</v>
      </c>
      <c r="C22" s="122">
        <v>13</v>
      </c>
      <c r="D22" s="122">
        <v>13</v>
      </c>
    </row>
    <row r="23" spans="1:4" ht="12.95" customHeight="1">
      <c r="A23" s="46" t="s">
        <v>269</v>
      </c>
      <c r="B23" s="59" t="s">
        <v>270</v>
      </c>
      <c r="C23" s="122">
        <v>102</v>
      </c>
      <c r="D23" s="122">
        <v>102</v>
      </c>
    </row>
    <row r="24" spans="1:4" ht="12.95" customHeight="1">
      <c r="A24" s="46" t="s">
        <v>223</v>
      </c>
      <c r="B24" s="59" t="s">
        <v>224</v>
      </c>
      <c r="C24" s="95">
        <v>9.1999999999999993</v>
      </c>
      <c r="D24" s="95">
        <v>9.1999999999999993</v>
      </c>
    </row>
    <row r="25" spans="1:4" ht="12.95" customHeight="1">
      <c r="A25" s="46" t="s">
        <v>101</v>
      </c>
      <c r="B25" s="59" t="s">
        <v>102</v>
      </c>
      <c r="C25" s="95">
        <v>23</v>
      </c>
      <c r="D25" s="122">
        <v>23</v>
      </c>
    </row>
    <row r="26" spans="1:4" ht="12.95" customHeight="1">
      <c r="A26" s="195" t="s">
        <v>87</v>
      </c>
      <c r="B26" s="196"/>
      <c r="C26" s="196"/>
      <c r="D26" s="197"/>
    </row>
    <row r="27" spans="1:4" ht="12.95" customHeight="1">
      <c r="A27" s="46" t="s">
        <v>215</v>
      </c>
      <c r="B27" s="59" t="s">
        <v>216</v>
      </c>
      <c r="C27" s="63">
        <v>2.56</v>
      </c>
      <c r="D27" s="63">
        <v>2.5499999999999998</v>
      </c>
    </row>
    <row r="28" spans="1:4" ht="12.95" customHeight="1">
      <c r="A28" s="46" t="s">
        <v>305</v>
      </c>
      <c r="B28" s="59" t="s">
        <v>306</v>
      </c>
      <c r="C28" s="63">
        <v>5.99</v>
      </c>
      <c r="D28" s="63">
        <v>5.99</v>
      </c>
    </row>
    <row r="29" spans="1:4" ht="12.95" customHeight="1">
      <c r="A29" s="46" t="s">
        <v>89</v>
      </c>
      <c r="B29" s="59" t="s">
        <v>43</v>
      </c>
      <c r="C29" s="94">
        <v>0.36</v>
      </c>
      <c r="D29" s="94">
        <v>0.36</v>
      </c>
    </row>
    <row r="30" spans="1:4" ht="12.95" customHeight="1">
      <c r="A30" s="46" t="s">
        <v>249</v>
      </c>
      <c r="B30" s="59" t="s">
        <v>250</v>
      </c>
      <c r="C30" s="94">
        <v>10</v>
      </c>
      <c r="D30" s="94">
        <v>10</v>
      </c>
    </row>
    <row r="31" spans="1:4" ht="12.95" customHeight="1">
      <c r="A31" s="74" t="s">
        <v>41</v>
      </c>
      <c r="B31" s="74" t="s">
        <v>20</v>
      </c>
      <c r="C31" s="74" t="s">
        <v>95</v>
      </c>
      <c r="D31" s="74" t="s">
        <v>19</v>
      </c>
    </row>
    <row r="32" spans="1:4" ht="12.95" customHeight="1">
      <c r="A32" s="191" t="s">
        <v>29</v>
      </c>
      <c r="B32" s="192"/>
      <c r="C32" s="192"/>
      <c r="D32" s="193"/>
    </row>
    <row r="33" spans="1:4" ht="12.95" customHeight="1">
      <c r="A33" s="46" t="s">
        <v>213</v>
      </c>
      <c r="B33" s="59" t="s">
        <v>214</v>
      </c>
      <c r="C33" s="81">
        <v>1</v>
      </c>
      <c r="D33" s="81">
        <v>1.01</v>
      </c>
    </row>
    <row r="34" spans="1:4" ht="12.95" customHeight="1">
      <c r="A34" s="46" t="s">
        <v>149</v>
      </c>
      <c r="B34" s="59" t="s">
        <v>148</v>
      </c>
      <c r="C34" s="86">
        <v>1</v>
      </c>
      <c r="D34" s="86">
        <v>1</v>
      </c>
    </row>
    <row r="35" spans="1:4" ht="12.95" customHeight="1">
      <c r="A35" s="46" t="s">
        <v>303</v>
      </c>
      <c r="B35" s="59" t="s">
        <v>304</v>
      </c>
      <c r="C35" s="86">
        <v>1</v>
      </c>
      <c r="D35" s="94">
        <v>1</v>
      </c>
    </row>
    <row r="36" spans="1:4" ht="12.95" customHeight="1">
      <c r="A36" s="46" t="s">
        <v>298</v>
      </c>
      <c r="B36" s="59" t="s">
        <v>299</v>
      </c>
      <c r="C36" s="94">
        <v>0.11</v>
      </c>
      <c r="D36" s="94">
        <v>0.11</v>
      </c>
    </row>
    <row r="37" spans="1:4" ht="12.95" customHeight="1">
      <c r="A37" s="46" t="s">
        <v>103</v>
      </c>
      <c r="B37" s="59" t="s">
        <v>104</v>
      </c>
      <c r="C37" s="86">
        <v>0.05</v>
      </c>
      <c r="D37" s="86">
        <v>0.05</v>
      </c>
    </row>
    <row r="38" spans="1:4" ht="12.95" customHeight="1">
      <c r="A38" s="46" t="s">
        <v>187</v>
      </c>
      <c r="B38" s="59" t="s">
        <v>186</v>
      </c>
      <c r="C38" s="81">
        <v>0.31</v>
      </c>
      <c r="D38" s="81">
        <v>0.31</v>
      </c>
    </row>
    <row r="39" spans="1:4" ht="12.95" customHeight="1">
      <c r="A39" s="46" t="s">
        <v>265</v>
      </c>
      <c r="B39" s="59" t="s">
        <v>266</v>
      </c>
      <c r="C39" s="86">
        <v>0.85</v>
      </c>
      <c r="D39" s="86">
        <v>0.85</v>
      </c>
    </row>
    <row r="40" spans="1:4" ht="12.95" customHeight="1">
      <c r="A40" s="89" t="s">
        <v>271</v>
      </c>
      <c r="B40" s="90" t="s">
        <v>272</v>
      </c>
      <c r="C40" s="86">
        <v>1</v>
      </c>
      <c r="D40" s="86">
        <v>1</v>
      </c>
    </row>
    <row r="41" spans="1:4" ht="12.95" customHeight="1">
      <c r="A41" s="46" t="s">
        <v>107</v>
      </c>
      <c r="B41" s="59" t="s">
        <v>108</v>
      </c>
      <c r="C41" s="86">
        <v>0.09</v>
      </c>
      <c r="D41" s="86">
        <v>0.09</v>
      </c>
    </row>
    <row r="42" spans="1:4" ht="12.95" customHeight="1">
      <c r="A42" s="46" t="s">
        <v>232</v>
      </c>
      <c r="B42" s="59" t="s">
        <v>233</v>
      </c>
      <c r="C42" s="86">
        <v>0.75</v>
      </c>
      <c r="D42" s="86">
        <v>0.75</v>
      </c>
    </row>
    <row r="43" spans="1:4" ht="12.95" customHeight="1">
      <c r="A43" s="46" t="s">
        <v>178</v>
      </c>
      <c r="B43" s="59" t="s">
        <v>179</v>
      </c>
      <c r="C43" s="86">
        <v>1</v>
      </c>
      <c r="D43" s="86">
        <v>1</v>
      </c>
    </row>
    <row r="44" spans="1:4" ht="12.95" customHeight="1">
      <c r="A44" s="46" t="s">
        <v>105</v>
      </c>
      <c r="B44" s="59" t="s">
        <v>106</v>
      </c>
      <c r="C44" s="86">
        <v>0.94</v>
      </c>
      <c r="D44" s="86">
        <v>0.94</v>
      </c>
    </row>
    <row r="45" spans="1:4" ht="12.95" customHeight="1">
      <c r="A45" s="87" t="s">
        <v>261</v>
      </c>
      <c r="B45" s="88" t="s">
        <v>262</v>
      </c>
      <c r="C45" s="86">
        <v>1</v>
      </c>
      <c r="D45" s="86">
        <v>1</v>
      </c>
    </row>
    <row r="46" spans="1:4" ht="12.95" customHeight="1">
      <c r="A46" s="46" t="s">
        <v>191</v>
      </c>
      <c r="B46" s="59" t="s">
        <v>192</v>
      </c>
      <c r="C46" s="86">
        <v>0.25</v>
      </c>
      <c r="D46" s="128">
        <v>0.25</v>
      </c>
    </row>
    <row r="47" spans="1:4" ht="12.95" customHeight="1">
      <c r="A47" s="46" t="s">
        <v>174</v>
      </c>
      <c r="B47" s="59" t="s">
        <v>175</v>
      </c>
      <c r="C47" s="86">
        <v>0.1</v>
      </c>
      <c r="D47" s="128">
        <v>0.1</v>
      </c>
    </row>
    <row r="48" spans="1:4" ht="12.95" customHeight="1">
      <c r="A48" s="191" t="s">
        <v>96</v>
      </c>
      <c r="B48" s="192" t="s">
        <v>96</v>
      </c>
      <c r="C48" s="192"/>
      <c r="D48" s="193"/>
    </row>
    <row r="49" spans="1:4" ht="12.95" customHeight="1">
      <c r="A49" s="46" t="s">
        <v>284</v>
      </c>
      <c r="B49" s="59" t="s">
        <v>285</v>
      </c>
      <c r="C49" s="122">
        <v>0.85</v>
      </c>
      <c r="D49" s="122">
        <v>0.85</v>
      </c>
    </row>
    <row r="50" spans="1:4" ht="12.95" customHeight="1">
      <c r="A50" s="191" t="s">
        <v>190</v>
      </c>
      <c r="B50" s="192"/>
      <c r="C50" s="192"/>
      <c r="D50" s="193"/>
    </row>
    <row r="51" spans="1:4" ht="12.95" customHeight="1">
      <c r="A51" s="46" t="s">
        <v>189</v>
      </c>
      <c r="B51" s="59" t="s">
        <v>188</v>
      </c>
      <c r="C51" s="86">
        <v>1.2</v>
      </c>
      <c r="D51" s="104">
        <v>1.2</v>
      </c>
    </row>
    <row r="52" spans="1:4" ht="12.95" customHeight="1">
      <c r="A52" s="191" t="s">
        <v>86</v>
      </c>
      <c r="B52" s="192"/>
      <c r="C52" s="192"/>
      <c r="D52" s="193"/>
    </row>
    <row r="53" spans="1:4" ht="12.95" customHeight="1">
      <c r="A53" s="46" t="s">
        <v>90</v>
      </c>
      <c r="B53" s="59" t="s">
        <v>37</v>
      </c>
      <c r="C53" s="86">
        <v>1</v>
      </c>
      <c r="D53" s="86">
        <v>1</v>
      </c>
    </row>
    <row r="54" spans="1:4" ht="12.95" customHeight="1">
      <c r="A54" s="46" t="s">
        <v>109</v>
      </c>
      <c r="B54" s="59" t="s">
        <v>110</v>
      </c>
      <c r="C54" s="86">
        <v>2.85</v>
      </c>
      <c r="D54" s="86">
        <v>2.85</v>
      </c>
    </row>
    <row r="55" spans="1:4" ht="12.95" customHeight="1">
      <c r="A55" s="76" t="s">
        <v>168</v>
      </c>
      <c r="B55" s="77" t="s">
        <v>169</v>
      </c>
      <c r="C55" s="86">
        <v>100</v>
      </c>
      <c r="D55" s="86">
        <v>100</v>
      </c>
    </row>
    <row r="56" spans="1:4" ht="12.95" customHeight="1">
      <c r="A56" s="191" t="s">
        <v>85</v>
      </c>
      <c r="B56" s="192"/>
      <c r="C56" s="192"/>
      <c r="D56" s="193"/>
    </row>
    <row r="57" spans="1:4" ht="12.95" customHeight="1">
      <c r="A57" s="46" t="s">
        <v>151</v>
      </c>
      <c r="B57" s="68" t="s">
        <v>152</v>
      </c>
      <c r="C57" s="63">
        <v>1</v>
      </c>
      <c r="D57" s="75">
        <v>1</v>
      </c>
    </row>
    <row r="58" spans="1:4" ht="12.95" customHeight="1">
      <c r="A58" s="195" t="s">
        <v>87</v>
      </c>
      <c r="B58" s="196"/>
      <c r="C58" s="196"/>
      <c r="D58" s="197"/>
    </row>
    <row r="59" spans="1:4" ht="12.95" customHeight="1">
      <c r="A59" s="46" t="s">
        <v>111</v>
      </c>
      <c r="B59" s="68" t="s">
        <v>112</v>
      </c>
      <c r="C59" s="63" t="s">
        <v>113</v>
      </c>
      <c r="D59" s="63" t="s">
        <v>113</v>
      </c>
    </row>
    <row r="60" spans="1:4" ht="12.95" customHeight="1">
      <c r="A60" s="74" t="s">
        <v>41</v>
      </c>
      <c r="B60" s="74" t="s">
        <v>20</v>
      </c>
      <c r="C60" s="74" t="s">
        <v>95</v>
      </c>
      <c r="D60" s="74" t="s">
        <v>19</v>
      </c>
    </row>
    <row r="61" spans="1:4" ht="12.95" customHeight="1">
      <c r="A61" s="191" t="s">
        <v>29</v>
      </c>
      <c r="B61" s="192"/>
      <c r="C61" s="192"/>
      <c r="D61" s="193"/>
    </row>
    <row r="62" spans="1:4" ht="12.95" customHeight="1">
      <c r="A62" s="46" t="s">
        <v>296</v>
      </c>
      <c r="B62" s="59" t="s">
        <v>297</v>
      </c>
      <c r="C62" s="94">
        <v>1</v>
      </c>
      <c r="D62" s="94">
        <v>1</v>
      </c>
    </row>
    <row r="63" spans="1:4" ht="12.95" customHeight="1">
      <c r="A63" s="191" t="s">
        <v>85</v>
      </c>
      <c r="B63" s="192"/>
      <c r="C63" s="192"/>
      <c r="D63" s="193"/>
    </row>
    <row r="64" spans="1:4" ht="12.95" customHeight="1">
      <c r="A64" s="46" t="s">
        <v>88</v>
      </c>
      <c r="B64" s="59" t="s">
        <v>42</v>
      </c>
      <c r="C64" s="94">
        <v>1.74</v>
      </c>
      <c r="D64" s="94">
        <v>1.74</v>
      </c>
    </row>
  </sheetData>
  <mergeCells count="15">
    <mergeCell ref="A48:D48"/>
    <mergeCell ref="A63:D63"/>
    <mergeCell ref="A1:D1"/>
    <mergeCell ref="A3:D3"/>
    <mergeCell ref="A26:D26"/>
    <mergeCell ref="A32:D32"/>
    <mergeCell ref="A18:D18"/>
    <mergeCell ref="A21:D21"/>
    <mergeCell ref="A13:D13"/>
    <mergeCell ref="A50:D50"/>
    <mergeCell ref="A61:D61"/>
    <mergeCell ref="A58:D58"/>
    <mergeCell ref="A52:D52"/>
    <mergeCell ref="A56:D56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4"/>
  <sheetViews>
    <sheetView workbookViewId="0">
      <selection activeCell="K20" sqref="K20"/>
    </sheetView>
  </sheetViews>
  <sheetFormatPr defaultRowHeight="15.75"/>
  <cols>
    <col min="1" max="1" width="3" style="129" customWidth="1"/>
    <col min="2" max="2" width="35.140625" style="129" customWidth="1"/>
    <col min="3" max="3" width="8.7109375" style="130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49" t="s">
        <v>0</v>
      </c>
      <c r="C1" s="249"/>
      <c r="D1" s="249"/>
      <c r="E1" s="249"/>
      <c r="F1" s="250"/>
      <c r="H1" s="251"/>
      <c r="I1" s="251"/>
    </row>
    <row r="2" spans="1:9" ht="18">
      <c r="B2" s="249" t="s">
        <v>322</v>
      </c>
      <c r="C2" s="249"/>
      <c r="D2" s="249"/>
      <c r="E2" s="249"/>
      <c r="F2" s="249"/>
      <c r="H2" s="251"/>
      <c r="I2" s="251"/>
    </row>
    <row r="3" spans="1:9" ht="18">
      <c r="B3" s="252" t="s">
        <v>323</v>
      </c>
      <c r="C3" s="253"/>
      <c r="D3" s="254"/>
      <c r="E3" s="250"/>
      <c r="F3" s="250"/>
      <c r="H3" s="251"/>
      <c r="I3" s="251"/>
    </row>
    <row r="4" spans="1:9" ht="18">
      <c r="B4" s="252"/>
      <c r="C4" s="253"/>
      <c r="D4" s="254"/>
      <c r="E4" s="250"/>
      <c r="F4" s="250"/>
      <c r="H4" s="251"/>
      <c r="I4" s="251"/>
    </row>
    <row r="5" spans="1:9" ht="18">
      <c r="B5" s="252"/>
      <c r="C5" s="253"/>
      <c r="D5" s="254"/>
      <c r="E5" s="250"/>
      <c r="F5" s="250"/>
      <c r="H5" s="251"/>
      <c r="I5" s="251"/>
    </row>
    <row r="6" spans="1:9">
      <c r="A6" s="130"/>
      <c r="B6" s="255"/>
      <c r="C6" s="255"/>
      <c r="D6" s="256"/>
      <c r="E6" s="257"/>
      <c r="F6" s="257"/>
    </row>
    <row r="7" spans="1:9">
      <c r="A7" s="130"/>
      <c r="B7" s="130"/>
      <c r="D7" s="258"/>
      <c r="E7" s="259"/>
      <c r="F7" s="259"/>
    </row>
    <row r="8" spans="1:9" ht="18.75">
      <c r="A8" s="130"/>
      <c r="B8" s="260" t="s">
        <v>324</v>
      </c>
      <c r="C8" s="261"/>
      <c r="D8" s="262"/>
      <c r="E8" s="263"/>
      <c r="F8" s="264"/>
    </row>
    <row r="9" spans="1:9" ht="31.5">
      <c r="A9" s="130"/>
      <c r="B9" s="265" t="s">
        <v>41</v>
      </c>
      <c r="C9" s="266" t="s">
        <v>20</v>
      </c>
      <c r="D9" s="267" t="s">
        <v>325</v>
      </c>
      <c r="E9" s="268" t="s">
        <v>326</v>
      </c>
      <c r="F9" s="268" t="s">
        <v>327</v>
      </c>
    </row>
    <row r="10" spans="1:9">
      <c r="A10" s="130"/>
      <c r="B10" s="269" t="s">
        <v>29</v>
      </c>
      <c r="C10" s="270"/>
      <c r="D10" s="270"/>
      <c r="E10" s="270"/>
      <c r="F10" s="271"/>
    </row>
    <row r="11" spans="1:9" ht="18.75">
      <c r="A11" s="131"/>
      <c r="B11" s="272" t="s">
        <v>328</v>
      </c>
      <c r="C11" s="272" t="s">
        <v>226</v>
      </c>
      <c r="D11" s="286">
        <v>17</v>
      </c>
      <c r="E11" s="286">
        <v>10000000</v>
      </c>
      <c r="F11" s="286">
        <v>31250000</v>
      </c>
    </row>
    <row r="12" spans="1:9" ht="18.75">
      <c r="A12" s="131"/>
      <c r="B12" s="273" t="s">
        <v>329</v>
      </c>
      <c r="C12" s="274"/>
      <c r="D12" s="286">
        <f>D11</f>
        <v>17</v>
      </c>
      <c r="E12" s="286">
        <f>E11</f>
        <v>10000000</v>
      </c>
      <c r="F12" s="286">
        <f>F11</f>
        <v>31250000</v>
      </c>
    </row>
    <row r="13" spans="1:9">
      <c r="A13" s="131"/>
      <c r="B13" s="275" t="s">
        <v>30</v>
      </c>
      <c r="C13" s="276"/>
      <c r="D13" s="276"/>
      <c r="E13" s="276"/>
      <c r="F13" s="277"/>
    </row>
    <row r="14" spans="1:9" ht="18.75">
      <c r="A14" s="131"/>
      <c r="B14" s="272" t="s">
        <v>330</v>
      </c>
      <c r="C14" s="272" t="s">
        <v>131</v>
      </c>
      <c r="D14" s="286">
        <v>46</v>
      </c>
      <c r="E14" s="286">
        <v>6500000</v>
      </c>
      <c r="F14" s="286">
        <v>95678331.549999997</v>
      </c>
    </row>
    <row r="15" spans="1:9" ht="18.75">
      <c r="A15" s="131"/>
      <c r="B15" s="273" t="s">
        <v>331</v>
      </c>
      <c r="C15" s="274"/>
      <c r="D15" s="286">
        <f>D14</f>
        <v>46</v>
      </c>
      <c r="E15" s="286">
        <f>E14</f>
        <v>6500000</v>
      </c>
      <c r="F15" s="286">
        <f>F14</f>
        <v>95678331.549999997</v>
      </c>
    </row>
    <row r="16" spans="1:9" ht="18.75">
      <c r="A16" s="131"/>
      <c r="B16" s="278" t="s">
        <v>40</v>
      </c>
      <c r="C16" s="279"/>
      <c r="D16" s="286">
        <f>D12+D15</f>
        <v>63</v>
      </c>
      <c r="E16" s="286">
        <f>E12+E15</f>
        <v>16500000</v>
      </c>
      <c r="F16" s="286">
        <f>F12+F15</f>
        <v>126928331.55</v>
      </c>
    </row>
    <row r="17" spans="1:6">
      <c r="A17" s="131"/>
      <c r="B17" s="131"/>
      <c r="C17" s="131"/>
      <c r="D17" s="258"/>
      <c r="E17" s="259"/>
      <c r="F17" s="259"/>
    </row>
    <row r="18" spans="1:6" ht="18.75">
      <c r="A18" s="131"/>
      <c r="B18" s="280" t="s">
        <v>332</v>
      </c>
      <c r="C18" s="131"/>
      <c r="D18" s="258"/>
      <c r="E18" s="259"/>
      <c r="F18" s="259"/>
    </row>
    <row r="19" spans="1:6">
      <c r="A19" s="131"/>
      <c r="B19" s="281" t="s">
        <v>41</v>
      </c>
      <c r="C19" s="282" t="s">
        <v>20</v>
      </c>
      <c r="D19" s="283" t="s">
        <v>325</v>
      </c>
      <c r="E19" s="284" t="s">
        <v>326</v>
      </c>
      <c r="F19" s="284" t="s">
        <v>327</v>
      </c>
    </row>
    <row r="20" spans="1:6">
      <c r="A20" s="131"/>
      <c r="B20" s="275" t="s">
        <v>96</v>
      </c>
      <c r="C20" s="276"/>
      <c r="D20" s="276"/>
      <c r="E20" s="276"/>
      <c r="F20" s="277"/>
    </row>
    <row r="21" spans="1:6" ht="18.75">
      <c r="A21" s="131"/>
      <c r="B21" s="272" t="s">
        <v>288</v>
      </c>
      <c r="C21" s="272" t="s">
        <v>289</v>
      </c>
      <c r="D21" s="286">
        <v>3</v>
      </c>
      <c r="E21" s="286">
        <v>68232</v>
      </c>
      <c r="F21" s="286">
        <v>272928</v>
      </c>
    </row>
    <row r="22" spans="1:6" ht="18.75">
      <c r="A22" s="131"/>
      <c r="B22" s="272" t="s">
        <v>333</v>
      </c>
      <c r="C22" s="272"/>
      <c r="D22" s="286">
        <f t="shared" ref="D22:F23" si="0">D21</f>
        <v>3</v>
      </c>
      <c r="E22" s="286">
        <f t="shared" si="0"/>
        <v>68232</v>
      </c>
      <c r="F22" s="286">
        <f t="shared" si="0"/>
        <v>272928</v>
      </c>
    </row>
    <row r="23" spans="1:6" ht="18.75">
      <c r="A23" s="131"/>
      <c r="B23" s="272" t="s">
        <v>40</v>
      </c>
      <c r="C23" s="272"/>
      <c r="D23" s="286">
        <f t="shared" si="0"/>
        <v>3</v>
      </c>
      <c r="E23" s="286">
        <f t="shared" si="0"/>
        <v>68232</v>
      </c>
      <c r="F23" s="286">
        <f t="shared" si="0"/>
        <v>272928</v>
      </c>
    </row>
    <row r="24" spans="1:6">
      <c r="A24" s="285"/>
      <c r="B24" s="285"/>
      <c r="C24" s="131"/>
    </row>
  </sheetData>
  <mergeCells count="6">
    <mergeCell ref="B1:E1"/>
    <mergeCell ref="B2:F2"/>
    <mergeCell ref="B10:F10"/>
    <mergeCell ref="B13:F13"/>
    <mergeCell ref="B16:C16"/>
    <mergeCell ref="B20:F20"/>
  </mergeCells>
  <pageMargins left="0.7" right="0.7" top="0.75" bottom="5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N20" sqref="N20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22" t="s">
        <v>0</v>
      </c>
      <c r="C1" s="223"/>
      <c r="D1" s="224"/>
      <c r="E1" s="6"/>
      <c r="F1" s="10"/>
      <c r="G1" s="10"/>
      <c r="H1" s="10"/>
      <c r="I1" s="10"/>
    </row>
    <row r="2" spans="1:9" ht="10.5" customHeight="1">
      <c r="B2" s="225"/>
      <c r="C2" s="226"/>
      <c r="D2" s="227"/>
      <c r="E2" s="6"/>
      <c r="F2" s="10"/>
      <c r="G2" s="10"/>
      <c r="H2" s="10"/>
      <c r="I2" s="10"/>
    </row>
    <row r="3" spans="1:9" ht="18" customHeight="1">
      <c r="B3" s="106" t="s">
        <v>316</v>
      </c>
      <c r="C3" s="6"/>
      <c r="D3" s="6"/>
      <c r="E3" s="6"/>
      <c r="F3" s="6"/>
      <c r="G3" s="6"/>
      <c r="H3" s="6"/>
      <c r="I3" s="6"/>
    </row>
    <row r="4" spans="1:9" ht="18" customHeight="1">
      <c r="A4" s="107"/>
      <c r="B4" s="238" t="s">
        <v>318</v>
      </c>
      <c r="C4" s="239"/>
      <c r="D4" s="239"/>
      <c r="E4" s="239"/>
      <c r="F4" s="239"/>
      <c r="G4" s="239"/>
      <c r="H4" s="239"/>
      <c r="I4" s="240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41" t="s">
        <v>29</v>
      </c>
      <c r="C6" s="242"/>
      <c r="D6" s="242"/>
      <c r="E6" s="242"/>
      <c r="F6" s="242"/>
      <c r="G6" s="242"/>
      <c r="H6" s="242"/>
      <c r="I6" s="243"/>
    </row>
    <row r="7" spans="1:9" ht="18" customHeight="1">
      <c r="A7" s="107"/>
      <c r="B7" s="112" t="s">
        <v>44</v>
      </c>
      <c r="C7" s="113" t="s">
        <v>300</v>
      </c>
      <c r="D7" s="114">
        <v>0.15</v>
      </c>
      <c r="E7" s="114">
        <v>0.14000000000000001</v>
      </c>
      <c r="F7" s="114">
        <v>0.15</v>
      </c>
      <c r="G7" s="115">
        <v>8</v>
      </c>
      <c r="H7" s="115">
        <v>20632246</v>
      </c>
      <c r="I7" s="115">
        <v>3079836.9</v>
      </c>
    </row>
    <row r="8" spans="1:9" ht="18" customHeight="1">
      <c r="A8" s="107"/>
      <c r="B8" s="116" t="s">
        <v>312</v>
      </c>
      <c r="C8" s="205"/>
      <c r="D8" s="207"/>
      <c r="E8" s="207"/>
      <c r="F8" s="206"/>
      <c r="G8" s="117">
        <f>SUM(G7:G7)</f>
        <v>8</v>
      </c>
      <c r="H8" s="117">
        <f>SUM(H7:H7)</f>
        <v>20632246</v>
      </c>
      <c r="I8" s="117">
        <f>SUM(I7:I7)</f>
        <v>3079836.9</v>
      </c>
    </row>
    <row r="9" spans="1:9" ht="18" customHeight="1">
      <c r="A9" s="107"/>
      <c r="B9" s="118" t="s">
        <v>313</v>
      </c>
      <c r="C9" s="244"/>
      <c r="D9" s="245"/>
      <c r="E9" s="245"/>
      <c r="F9" s="246"/>
      <c r="G9" s="119">
        <f>G8</f>
        <v>8</v>
      </c>
      <c r="H9" s="119">
        <f t="shared" ref="H9:I9" si="0">H8</f>
        <v>20632246</v>
      </c>
      <c r="I9" s="119">
        <f t="shared" si="0"/>
        <v>3079836.9</v>
      </c>
    </row>
    <row r="10" spans="1:9" ht="18" customHeight="1">
      <c r="B10" s="235" t="s">
        <v>139</v>
      </c>
      <c r="C10" s="236"/>
      <c r="D10" s="236"/>
      <c r="E10" s="236"/>
      <c r="F10" s="236"/>
      <c r="G10" s="236"/>
      <c r="H10" s="236"/>
      <c r="I10" s="236"/>
    </row>
    <row r="11" spans="1:9" ht="18" customHeight="1">
      <c r="B11" s="228" t="s">
        <v>15</v>
      </c>
      <c r="C11" s="229"/>
      <c r="D11" s="230"/>
      <c r="E11" s="228" t="s">
        <v>20</v>
      </c>
      <c r="F11" s="230"/>
      <c r="G11" s="237" t="s">
        <v>45</v>
      </c>
      <c r="H11" s="229"/>
      <c r="I11" s="230"/>
    </row>
    <row r="12" spans="1:9" ht="12.95" customHeight="1">
      <c r="B12" s="208" t="s">
        <v>29</v>
      </c>
      <c r="C12" s="189"/>
      <c r="D12" s="189"/>
      <c r="E12" s="189"/>
      <c r="F12" s="189"/>
      <c r="G12" s="189"/>
      <c r="H12" s="189"/>
      <c r="I12" s="209"/>
    </row>
    <row r="13" spans="1:9" ht="12.95" customHeight="1">
      <c r="B13" s="204" t="s">
        <v>310</v>
      </c>
      <c r="C13" s="202"/>
      <c r="D13" s="203"/>
      <c r="E13" s="205" t="s">
        <v>311</v>
      </c>
      <c r="F13" s="206"/>
      <c r="G13" s="205" t="s">
        <v>72</v>
      </c>
      <c r="H13" s="207"/>
      <c r="I13" s="206"/>
    </row>
    <row r="14" spans="1:9" ht="12.95" customHeight="1">
      <c r="B14" s="231" t="s">
        <v>231</v>
      </c>
      <c r="C14" s="202"/>
      <c r="D14" s="232"/>
      <c r="E14" s="233" t="s">
        <v>230</v>
      </c>
      <c r="F14" s="234"/>
      <c r="G14" s="233">
        <v>3</v>
      </c>
      <c r="H14" s="207"/>
      <c r="I14" s="234"/>
    </row>
    <row r="15" spans="1:9" ht="12.95" customHeight="1">
      <c r="B15" s="208" t="s">
        <v>86</v>
      </c>
      <c r="C15" s="189"/>
      <c r="D15" s="189"/>
      <c r="E15" s="189" t="s">
        <v>86</v>
      </c>
      <c r="F15" s="189"/>
      <c r="G15" s="189"/>
      <c r="H15" s="189"/>
      <c r="I15" s="209"/>
    </row>
    <row r="16" spans="1:9" ht="12.95" customHeight="1">
      <c r="B16" s="204" t="s">
        <v>309</v>
      </c>
      <c r="C16" s="202" t="s">
        <v>248</v>
      </c>
      <c r="D16" s="203"/>
      <c r="E16" s="205" t="s">
        <v>248</v>
      </c>
      <c r="F16" s="206"/>
      <c r="G16" s="205">
        <v>2.38</v>
      </c>
      <c r="H16" s="207"/>
      <c r="I16" s="206"/>
    </row>
    <row r="17" spans="2:9" ht="12.95" customHeight="1">
      <c r="B17" s="198" t="s">
        <v>73</v>
      </c>
      <c r="C17" s="199"/>
      <c r="D17" s="199"/>
      <c r="E17" s="199"/>
      <c r="F17" s="199"/>
      <c r="G17" s="199"/>
      <c r="H17" s="199"/>
      <c r="I17" s="200"/>
    </row>
    <row r="18" spans="2:9" ht="12.95" customHeight="1">
      <c r="B18" s="201" t="s">
        <v>119</v>
      </c>
      <c r="C18" s="202"/>
      <c r="D18" s="203"/>
      <c r="E18" s="205" t="s">
        <v>118</v>
      </c>
      <c r="F18" s="206"/>
      <c r="G18" s="205">
        <v>1</v>
      </c>
      <c r="H18" s="207"/>
      <c r="I18" s="206"/>
    </row>
    <row r="19" spans="2:9" ht="12.95" customHeight="1">
      <c r="B19" s="201" t="s">
        <v>122</v>
      </c>
      <c r="C19" s="202"/>
      <c r="D19" s="203"/>
      <c r="E19" s="210" t="s">
        <v>123</v>
      </c>
      <c r="F19" s="211"/>
      <c r="G19" s="210">
        <v>10</v>
      </c>
      <c r="H19" s="212"/>
      <c r="I19" s="211"/>
    </row>
    <row r="20" spans="2:9" ht="12.95" customHeight="1">
      <c r="B20" s="213" t="s">
        <v>124</v>
      </c>
      <c r="C20" s="214" t="s">
        <v>125</v>
      </c>
      <c r="D20" s="215"/>
      <c r="E20" s="210" t="s">
        <v>125</v>
      </c>
      <c r="F20" s="211"/>
      <c r="G20" s="210">
        <v>9.5</v>
      </c>
      <c r="H20" s="212"/>
      <c r="I20" s="211"/>
    </row>
    <row r="21" spans="2:9" ht="12.95" customHeight="1">
      <c r="B21" s="213" t="s">
        <v>132</v>
      </c>
      <c r="C21" s="214"/>
      <c r="D21" s="215"/>
      <c r="E21" s="210" t="s">
        <v>133</v>
      </c>
      <c r="F21" s="211"/>
      <c r="G21" s="210">
        <v>1</v>
      </c>
      <c r="H21" s="212"/>
      <c r="I21" s="211"/>
    </row>
    <row r="22" spans="2:9" ht="12.95" customHeight="1">
      <c r="B22" s="213" t="s">
        <v>153</v>
      </c>
      <c r="C22" s="214"/>
      <c r="D22" s="215"/>
      <c r="E22" s="210" t="s">
        <v>154</v>
      </c>
      <c r="F22" s="211"/>
      <c r="G22" s="210" t="s">
        <v>72</v>
      </c>
      <c r="H22" s="212"/>
      <c r="I22" s="211"/>
    </row>
    <row r="23" spans="2:9" ht="12.95" customHeight="1">
      <c r="B23" s="216" t="s">
        <v>96</v>
      </c>
      <c r="C23" s="217"/>
      <c r="D23" s="217"/>
      <c r="E23" s="217"/>
      <c r="F23" s="217"/>
      <c r="G23" s="217"/>
      <c r="H23" s="217"/>
      <c r="I23" s="218"/>
    </row>
    <row r="24" spans="2:9" ht="12.95" customHeight="1">
      <c r="B24" s="219" t="s">
        <v>307</v>
      </c>
      <c r="C24" s="202"/>
      <c r="D24" s="203"/>
      <c r="E24" s="220" t="s">
        <v>308</v>
      </c>
      <c r="F24" s="206"/>
      <c r="G24" s="220" t="s">
        <v>72</v>
      </c>
      <c r="H24" s="207"/>
      <c r="I24" s="206"/>
    </row>
    <row r="25" spans="2:9" ht="12.95" customHeight="1">
      <c r="B25" s="219" t="s">
        <v>256</v>
      </c>
      <c r="C25" s="202"/>
      <c r="D25" s="203"/>
      <c r="E25" s="220" t="s">
        <v>255</v>
      </c>
      <c r="F25" s="206"/>
      <c r="G25" s="220">
        <v>0.5</v>
      </c>
      <c r="H25" s="207"/>
      <c r="I25" s="206"/>
    </row>
    <row r="26" spans="2:9" ht="12.95" customHeight="1">
      <c r="B26" s="219" t="s">
        <v>275</v>
      </c>
      <c r="C26" s="202"/>
      <c r="D26" s="203"/>
      <c r="E26" s="220" t="s">
        <v>276</v>
      </c>
      <c r="F26" s="206"/>
      <c r="G26" s="220">
        <v>1</v>
      </c>
      <c r="H26" s="207"/>
      <c r="I26" s="206"/>
    </row>
    <row r="27" spans="2:9" ht="12.95" customHeight="1">
      <c r="B27" s="213" t="s">
        <v>263</v>
      </c>
      <c r="C27" s="214"/>
      <c r="D27" s="215"/>
      <c r="E27" s="221" t="s">
        <v>264</v>
      </c>
      <c r="F27" s="221"/>
      <c r="G27" s="210" t="s">
        <v>72</v>
      </c>
      <c r="H27" s="212"/>
      <c r="I27" s="211"/>
    </row>
    <row r="28" spans="2:9" ht="12.95" customHeight="1">
      <c r="B28" s="213" t="s">
        <v>129</v>
      </c>
      <c r="C28" s="214"/>
      <c r="D28" s="215"/>
      <c r="E28" s="210" t="s">
        <v>128</v>
      </c>
      <c r="F28" s="211"/>
      <c r="G28" s="210" t="s">
        <v>72</v>
      </c>
      <c r="H28" s="212"/>
      <c r="I28" s="211"/>
    </row>
    <row r="29" spans="2:9" ht="25.5" customHeight="1"/>
    <row r="30" spans="2:9" ht="22.5"/>
  </sheetData>
  <mergeCells count="52"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7:I17"/>
    <mergeCell ref="B19:D19"/>
    <mergeCell ref="B13:D13"/>
    <mergeCell ref="E13:F13"/>
    <mergeCell ref="G13:I13"/>
    <mergeCell ref="B16:D16"/>
    <mergeCell ref="E16:F16"/>
    <mergeCell ref="G16:I16"/>
    <mergeCell ref="B15:I15"/>
    <mergeCell ref="B18:D18"/>
    <mergeCell ref="E18:F18"/>
    <mergeCell ref="G18:I18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C23" sqref="C2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7" t="s">
        <v>0</v>
      </c>
      <c r="C1" s="247"/>
      <c r="D1" s="5"/>
      <c r="E1" s="5"/>
      <c r="F1" s="5"/>
    </row>
    <row r="2" spans="1:6" ht="27.95" customHeight="1">
      <c r="A2" s="4"/>
      <c r="B2" s="248" t="s">
        <v>316</v>
      </c>
      <c r="C2" s="248"/>
      <c r="D2" s="248"/>
      <c r="E2" s="248"/>
      <c r="F2" s="248"/>
    </row>
    <row r="3" spans="1:6" ht="42.75" customHeight="1">
      <c r="B3" s="238" t="s">
        <v>46</v>
      </c>
      <c r="C3" s="239"/>
      <c r="D3" s="239"/>
      <c r="E3" s="239"/>
      <c r="F3" s="23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140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142</v>
      </c>
      <c r="E15" s="14">
        <v>978181.82</v>
      </c>
      <c r="F15" s="16" t="s">
        <v>54</v>
      </c>
    </row>
    <row r="16" spans="1:6" ht="20.100000000000001" customHeight="1">
      <c r="B16" s="11" t="s">
        <v>159</v>
      </c>
      <c r="C16" s="17" t="s">
        <v>51</v>
      </c>
      <c r="D16" s="15" t="s">
        <v>161</v>
      </c>
      <c r="E16" s="14" t="s">
        <v>54</v>
      </c>
      <c r="F16" s="16" t="s">
        <v>54</v>
      </c>
    </row>
    <row r="17" spans="2:6" ht="20.100000000000001" customHeight="1">
      <c r="B17" s="11" t="s">
        <v>160</v>
      </c>
      <c r="C17" s="17" t="s">
        <v>56</v>
      </c>
      <c r="D17" s="15" t="s">
        <v>162</v>
      </c>
      <c r="E17" s="14" t="s">
        <v>54</v>
      </c>
      <c r="F17" s="16" t="s">
        <v>54</v>
      </c>
    </row>
    <row r="18" spans="2:6" ht="20.100000000000001" customHeight="1">
      <c r="B18" s="11" t="s">
        <v>159</v>
      </c>
      <c r="C18" s="17" t="s">
        <v>56</v>
      </c>
      <c r="D18" s="15" t="s">
        <v>163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2026-03-10T10:45:05Z</cp:lastPrinted>
  <dcterms:created xsi:type="dcterms:W3CDTF">2024-09-12T06:50:39Z</dcterms:created>
  <dcterms:modified xsi:type="dcterms:W3CDTF">2026-03-10T10:53:09Z</dcterms:modified>
</cp:coreProperties>
</file>